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20" windowHeight="11640"/>
  </bookViews>
  <sheets>
    <sheet name="modelace nzdm+peč" sheetId="4" r:id="rId1"/>
    <sheet name="List1" sheetId="1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X24" i="4"/>
  <c r="I24" l="1"/>
  <c r="D24" l="1"/>
  <c r="C24"/>
  <c r="B24"/>
  <c r="N24" l="1"/>
  <c r="L44"/>
  <c r="F44"/>
  <c r="M43"/>
  <c r="K43"/>
  <c r="M42"/>
  <c r="K42"/>
  <c r="M41"/>
  <c r="K41"/>
  <c r="M40"/>
  <c r="K40"/>
  <c r="M39"/>
  <c r="K39"/>
  <c r="M38"/>
  <c r="K38"/>
  <c r="M37"/>
  <c r="K37"/>
  <c r="V24"/>
  <c r="T24"/>
  <c r="W23"/>
  <c r="U23"/>
  <c r="J23"/>
  <c r="W22"/>
  <c r="U22"/>
  <c r="O22"/>
  <c r="J22"/>
  <c r="W21"/>
  <c r="U21"/>
  <c r="O21"/>
  <c r="J21"/>
  <c r="W20"/>
  <c r="U20"/>
  <c r="J20"/>
  <c r="W19"/>
  <c r="U19"/>
  <c r="J19"/>
  <c r="W18"/>
  <c r="U18"/>
  <c r="O18"/>
  <c r="J18"/>
  <c r="W17"/>
  <c r="U17"/>
  <c r="O17"/>
  <c r="J17"/>
  <c r="W16"/>
  <c r="U16"/>
  <c r="J16"/>
  <c r="W15"/>
  <c r="U15"/>
  <c r="O15"/>
  <c r="J15"/>
  <c r="W14"/>
  <c r="U14"/>
  <c r="O14"/>
  <c r="J14"/>
  <c r="W13"/>
  <c r="U13"/>
  <c r="O13"/>
  <c r="J13"/>
  <c r="W12"/>
  <c r="U12"/>
  <c r="O12"/>
  <c r="J12"/>
  <c r="W11"/>
  <c r="U11"/>
  <c r="J11"/>
  <c r="W10"/>
  <c r="U10"/>
  <c r="J10"/>
  <c r="W9"/>
  <c r="U9"/>
  <c r="O9"/>
  <c r="J9"/>
  <c r="W8"/>
  <c r="U8"/>
  <c r="O8"/>
  <c r="J8"/>
  <c r="W7"/>
  <c r="U7"/>
  <c r="O7"/>
  <c r="J7"/>
  <c r="W6"/>
  <c r="U6"/>
  <c r="J6"/>
  <c r="W5"/>
  <c r="U5"/>
  <c r="J5"/>
  <c r="W4"/>
  <c r="U4"/>
  <c r="O4"/>
  <c r="J4"/>
  <c r="W3"/>
  <c r="U3"/>
  <c r="J3"/>
  <c r="W2"/>
  <c r="U2"/>
  <c r="O2"/>
  <c r="J2"/>
  <c r="J24" l="1"/>
  <c r="O24"/>
  <c r="P17" s="1"/>
  <c r="Q17" s="1"/>
  <c r="K24" l="1"/>
  <c r="K23"/>
  <c r="K22"/>
  <c r="K21"/>
  <c r="K20"/>
  <c r="K16"/>
  <c r="K15"/>
  <c r="K14"/>
  <c r="K13"/>
  <c r="K12"/>
  <c r="K10"/>
  <c r="K9"/>
  <c r="K8"/>
  <c r="K7"/>
  <c r="K5"/>
  <c r="P23"/>
  <c r="Q23" s="1"/>
  <c r="P16"/>
  <c r="Q16" s="1"/>
  <c r="P10"/>
  <c r="Q10" s="1"/>
  <c r="P5"/>
  <c r="Q5" s="1"/>
  <c r="P22"/>
  <c r="Q22" s="1"/>
  <c r="P21"/>
  <c r="Q21" s="1"/>
  <c r="P20"/>
  <c r="Q20" s="1"/>
  <c r="P19"/>
  <c r="Q19" s="1"/>
  <c r="P15"/>
  <c r="Q15" s="1"/>
  <c r="P14"/>
  <c r="Q14" s="1"/>
  <c r="P13"/>
  <c r="Q13" s="1"/>
  <c r="P12"/>
  <c r="Q12" s="1"/>
  <c r="P11"/>
  <c r="Q11" s="1"/>
  <c r="P9"/>
  <c r="Q9" s="1"/>
  <c r="P8"/>
  <c r="Q8" s="1"/>
  <c r="P7"/>
  <c r="Q7" s="1"/>
  <c r="P6"/>
  <c r="Q6" s="1"/>
  <c r="P4"/>
  <c r="Q4" s="1"/>
  <c r="P3"/>
  <c r="Q3" s="1"/>
  <c r="K19"/>
  <c r="K17"/>
  <c r="K6"/>
  <c r="K2"/>
  <c r="P18"/>
  <c r="Q18" s="1"/>
  <c r="P2"/>
  <c r="K18"/>
  <c r="K11"/>
  <c r="K3"/>
  <c r="K4"/>
  <c r="M4" l="1"/>
  <c r="S4" s="1"/>
  <c r="M11"/>
  <c r="S11" s="1"/>
  <c r="P24"/>
  <c r="Q2"/>
  <c r="Q24" s="1"/>
  <c r="M2"/>
  <c r="M17"/>
  <c r="S17" s="1"/>
  <c r="M7"/>
  <c r="S7" s="1"/>
  <c r="M9"/>
  <c r="S9" s="1"/>
  <c r="M12"/>
  <c r="S12" s="1"/>
  <c r="M14"/>
  <c r="S14" s="1"/>
  <c r="M16"/>
  <c r="S16" s="1"/>
  <c r="M21"/>
  <c r="S21" s="1"/>
  <c r="M23"/>
  <c r="S23" s="1"/>
  <c r="M3"/>
  <c r="S3" s="1"/>
  <c r="M18"/>
  <c r="S18" s="1"/>
  <c r="M6"/>
  <c r="S6" s="1"/>
  <c r="M19"/>
  <c r="S19" s="1"/>
  <c r="M5"/>
  <c r="S5" s="1"/>
  <c r="M8"/>
  <c r="S8" s="1"/>
  <c r="M10"/>
  <c r="S10" s="1"/>
  <c r="M13"/>
  <c r="S13" s="1"/>
  <c r="M15"/>
  <c r="S15" s="1"/>
  <c r="M20"/>
  <c r="S20" s="1"/>
  <c r="M22"/>
  <c r="S22" s="1"/>
  <c r="M24"/>
  <c r="S2" l="1"/>
  <c r="S24" s="1"/>
</calcChain>
</file>

<file path=xl/sharedStrings.xml><?xml version="1.0" encoding="utf-8"?>
<sst xmlns="http://schemas.openxmlformats.org/spreadsheetml/2006/main" count="81" uniqueCount="59">
  <si>
    <t>Městská část</t>
  </si>
  <si>
    <t>Počet obyvatel celkem</t>
  </si>
  <si>
    <r>
      <t xml:space="preserve">Počet obyvatel 
nad 65 let </t>
    </r>
    <r>
      <rPr>
        <b/>
        <vertAlign val="superscript"/>
        <sz val="8"/>
        <rFont val="Arial CE"/>
        <charset val="238"/>
      </rPr>
      <t>1)</t>
    </r>
  </si>
  <si>
    <r>
      <t xml:space="preserve">Počet dětí a mládeže 
do 18 let </t>
    </r>
    <r>
      <rPr>
        <b/>
        <vertAlign val="superscript"/>
        <sz val="8"/>
        <rFont val="Arial CE"/>
        <charset val="238"/>
      </rPr>
      <t>2)</t>
    </r>
  </si>
  <si>
    <r>
      <t xml:space="preserve">Počet občanů pobírající příspěvek na péči </t>
    </r>
    <r>
      <rPr>
        <b/>
        <vertAlign val="superscript"/>
        <sz val="8"/>
        <rFont val="Arial CE"/>
        <charset val="238"/>
      </rPr>
      <t>3)</t>
    </r>
  </si>
  <si>
    <r>
      <t xml:space="preserve">Počet osob, které mají přiznané mimořádné výhody I. až III. st. </t>
    </r>
    <r>
      <rPr>
        <b/>
        <vertAlign val="superscript"/>
        <sz val="8"/>
        <rFont val="Arial CE"/>
        <charset val="238"/>
      </rPr>
      <t>5)</t>
    </r>
  </si>
  <si>
    <r>
      <t xml:space="preserve">Počet nevyřízených žádostí o přiznaní mimořádné výhody I. až III. st. </t>
    </r>
    <r>
      <rPr>
        <b/>
        <vertAlign val="superscript"/>
        <sz val="8"/>
        <rFont val="Arial CE"/>
        <charset val="238"/>
      </rPr>
      <t>6)</t>
    </r>
  </si>
  <si>
    <r>
      <t xml:space="preserve">Počet nevyřízených žádostí  o příspěvek na péči </t>
    </r>
    <r>
      <rPr>
        <b/>
        <vertAlign val="superscript"/>
        <sz val="8"/>
        <rFont val="Arial CE"/>
        <charset val="238"/>
      </rPr>
      <t>4)</t>
    </r>
  </si>
  <si>
    <t>Požadavek</t>
  </si>
  <si>
    <t>výpočet dle vyáženého procentního podílu</t>
  </si>
  <si>
    <t>% na celku</t>
  </si>
  <si>
    <t>Počet dětí a mládeže v evidenci OSPOD</t>
  </si>
  <si>
    <t>modelace NZDM</t>
  </si>
  <si>
    <t>Celkem MČ</t>
  </si>
  <si>
    <t>rok 2010</t>
  </si>
  <si>
    <t>procentní pokrácení k roku 2010</t>
  </si>
  <si>
    <t>NZDM + PEČ  2010</t>
  </si>
  <si>
    <t>Procentní "pokrácení" k roku 2010 nzdm+peč</t>
  </si>
  <si>
    <t>Praha  1</t>
  </si>
  <si>
    <t>ano</t>
  </si>
  <si>
    <t>Praha  2</t>
  </si>
  <si>
    <t>Praha  3</t>
  </si>
  <si>
    <t>Praha  4</t>
  </si>
  <si>
    <t>Praha  5</t>
  </si>
  <si>
    <t>Praha  6</t>
  </si>
  <si>
    <t>Praha  7</t>
  </si>
  <si>
    <t>Praha  8</t>
  </si>
  <si>
    <t>Praha 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</si>
  <si>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</si>
  <si>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</si>
  <si>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</si>
  <si>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</si>
  <si>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</si>
  <si>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</si>
  <si>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</si>
  <si>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</si>
  <si>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</si>
  <si>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</si>
  <si>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</si>
  <si>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</si>
  <si>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</si>
  <si>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Celkem</t>
  </si>
  <si>
    <t xml:space="preserve">Zdroj: </t>
  </si>
  <si>
    <t>1-2 - registr obyvatel Prahy</t>
  </si>
  <si>
    <t>3 - SOC MHMP</t>
  </si>
  <si>
    <t>4 - 6 MČ</t>
  </si>
  <si>
    <t>Kritérium</t>
  </si>
  <si>
    <t>Počet obyvatel nad 65 let</t>
  </si>
  <si>
    <t>Počet dětí a mládeže do 18 let</t>
  </si>
  <si>
    <t>Počet osob s PnP</t>
  </si>
  <si>
    <t>Počet nevyřízených žádostí o PnP</t>
  </si>
  <si>
    <t>Počet osob,která mají přiznané mimořádné výhody I. až III. st.</t>
  </si>
  <si>
    <t>Počet osob, které žádají o přiznání mimořádných výhod I.až III st.</t>
  </si>
  <si>
    <t>pečovat. služba</t>
  </si>
  <si>
    <t>NZDM</t>
  </si>
  <si>
    <t>moledace pečovatelská služba</t>
  </si>
  <si>
    <t>Celkem MČ  zaokrouhleno</t>
  </si>
  <si>
    <t>ne</t>
  </si>
  <si>
    <t>Podpoří v r. 2012 NZDM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</si>
</sst>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0.0%"/>
    <numFmt numFmtId="165" formatCode="_-* #,##0\ _K_č_-;\-* #,##0\ _K_č_-;_-* &quot;-&quot;??\ _K_č_-;_-@_-"/>
  </numFmts>
  <fonts count="22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vertAlign val="superscript"/>
      <sz val="8"/>
      <name val="Arial CE"/>
      <charset val="238"/>
    </font>
    <font>
      <sz val="9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i/>
      <sz val="6"/>
      <name val="Arial CE"/>
      <family val="2"/>
      <charset val="238"/>
    </font>
    <font>
      <sz val="7"/>
      <name val="Arial CE"/>
      <charset val="238"/>
    </font>
    <font>
      <b/>
      <sz val="6"/>
      <name val="Arial CE"/>
      <family val="2"/>
      <charset val="238"/>
    </font>
    <font>
      <b/>
      <sz val="7"/>
      <name val="Arial CE"/>
      <family val="2"/>
      <charset val="238"/>
    </font>
    <font>
      <b/>
      <i/>
      <sz val="7"/>
      <name val="Arial CE"/>
      <family val="2"/>
      <charset val="238"/>
    </font>
    <font>
      <b/>
      <sz val="8"/>
      <color indexed="16"/>
      <name val="Arial CE"/>
      <charset val="238"/>
    </font>
    <font>
      <sz val="8"/>
      <color indexed="10"/>
      <name val="Arial CE"/>
      <charset val="238"/>
    </font>
    <font>
      <i/>
      <sz val="7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"/>
      <family val="2"/>
    </font>
    <font>
      <b/>
      <sz val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5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0" xfId="1" applyFont="1" applyFill="1" applyBorder="1"/>
    <xf numFmtId="0" fontId="5" fillId="0" borderId="0" xfId="1" applyFont="1"/>
    <xf numFmtId="3" fontId="5" fillId="0" borderId="3" xfId="1" applyNumberFormat="1" applyFont="1" applyFill="1" applyBorder="1"/>
    <xf numFmtId="9" fontId="5" fillId="0" borderId="3" xfId="2" applyFont="1" applyFill="1" applyBorder="1"/>
    <xf numFmtId="3" fontId="5" fillId="0" borderId="2" xfId="1" applyNumberFormat="1" applyFont="1" applyFill="1" applyBorder="1"/>
    <xf numFmtId="9" fontId="5" fillId="0" borderId="2" xfId="1" applyNumberFormat="1" applyFont="1" applyFill="1" applyBorder="1"/>
    <xf numFmtId="3" fontId="5" fillId="4" borderId="2" xfId="1" applyNumberFormat="1" applyFont="1" applyFill="1" applyBorder="1" applyAlignment="1">
      <alignment horizontal="right"/>
    </xf>
    <xf numFmtId="9" fontId="6" fillId="0" borderId="2" xfId="1" applyNumberFormat="1" applyFont="1" applyFill="1" applyBorder="1"/>
    <xf numFmtId="3" fontId="5" fillId="2" borderId="2" xfId="1" applyNumberFormat="1" applyFont="1" applyFill="1" applyBorder="1"/>
    <xf numFmtId="9" fontId="5" fillId="0" borderId="2" xfId="1" applyNumberFormat="1" applyFont="1" applyBorder="1"/>
    <xf numFmtId="0" fontId="5" fillId="0" borderId="2" xfId="1" applyFont="1" applyFill="1" applyBorder="1" applyAlignment="1">
      <alignment horizontal="right"/>
    </xf>
    <xf numFmtId="0" fontId="7" fillId="0" borderId="0" xfId="1" applyFont="1" applyFill="1" applyBorder="1"/>
    <xf numFmtId="0" fontId="7" fillId="0" borderId="0" xfId="1" applyFont="1"/>
    <xf numFmtId="0" fontId="8" fillId="0" borderId="0" xfId="1" applyFont="1" applyFill="1" applyBorder="1"/>
    <xf numFmtId="3" fontId="2" fillId="0" borderId="3" xfId="1" applyNumberFormat="1" applyFont="1" applyFill="1" applyBorder="1"/>
    <xf numFmtId="3" fontId="9" fillId="0" borderId="2" xfId="1" applyNumberFormat="1" applyFont="1" applyFill="1" applyBorder="1"/>
    <xf numFmtId="9" fontId="9" fillId="0" borderId="2" xfId="1" applyNumberFormat="1" applyFont="1" applyFill="1" applyBorder="1"/>
    <xf numFmtId="3" fontId="2" fillId="4" borderId="2" xfId="1" applyNumberFormat="1" applyFont="1" applyFill="1" applyBorder="1"/>
    <xf numFmtId="0" fontId="10" fillId="0" borderId="2" xfId="1" applyFont="1" applyFill="1" applyBorder="1"/>
    <xf numFmtId="3" fontId="2" fillId="2" borderId="2" xfId="1" applyNumberFormat="1" applyFont="1" applyFill="1" applyBorder="1"/>
    <xf numFmtId="0" fontId="2" fillId="0" borderId="0" xfId="1" applyFont="1" applyFill="1" applyBorder="1"/>
    <xf numFmtId="0" fontId="2" fillId="0" borderId="0" xfId="1" applyFont="1"/>
    <xf numFmtId="0" fontId="5" fillId="0" borderId="0" xfId="1" applyFont="1" applyBorder="1"/>
    <xf numFmtId="3" fontId="2" fillId="0" borderId="0" xfId="1" applyNumberFormat="1" applyFont="1" applyBorder="1"/>
    <xf numFmtId="3" fontId="2" fillId="0" borderId="0" xfId="1" applyNumberFormat="1" applyFont="1" applyFill="1" applyBorder="1"/>
    <xf numFmtId="9" fontId="2" fillId="0" borderId="0" xfId="2" applyFont="1" applyFill="1" applyBorder="1"/>
    <xf numFmtId="3" fontId="5" fillId="0" borderId="0" xfId="1" applyNumberFormat="1" applyFont="1" applyAlignment="1">
      <alignment horizontal="left"/>
    </xf>
    <xf numFmtId="0" fontId="11" fillId="0" borderId="0" xfId="1" applyFont="1" applyFill="1" applyBorder="1"/>
    <xf numFmtId="0" fontId="12" fillId="0" borderId="0" xfId="1" applyFont="1" applyFill="1" applyBorder="1"/>
    <xf numFmtId="0" fontId="2" fillId="0" borderId="0" xfId="1" applyFont="1" applyFill="1" applyBorder="1" applyAlignment="1">
      <alignment horizontal="right"/>
    </xf>
    <xf numFmtId="3" fontId="11" fillId="0" borderId="0" xfId="1" applyNumberFormat="1" applyFont="1" applyFill="1" applyBorder="1"/>
    <xf numFmtId="0" fontId="13" fillId="0" borderId="0" xfId="1" applyFont="1" applyFill="1" applyBorder="1"/>
    <xf numFmtId="3" fontId="5" fillId="0" borderId="0" xfId="1" applyNumberFormat="1" applyFont="1" applyFill="1" applyBorder="1"/>
    <xf numFmtId="0" fontId="2" fillId="0" borderId="0" xfId="1" applyFont="1" applyBorder="1"/>
    <xf numFmtId="3" fontId="2" fillId="0" borderId="0" xfId="1" applyNumberFormat="1" applyFont="1" applyFill="1" applyBorder="1" applyAlignment="1">
      <alignment horizontal="right"/>
    </xf>
    <xf numFmtId="3" fontId="5" fillId="0" borderId="0" xfId="1" applyNumberFormat="1" applyFont="1"/>
    <xf numFmtId="3" fontId="14" fillId="0" borderId="0" xfId="1" applyNumberFormat="1" applyFont="1"/>
    <xf numFmtId="0" fontId="15" fillId="0" borderId="0" xfId="1" applyFont="1" applyFill="1" applyBorder="1"/>
    <xf numFmtId="0" fontId="15" fillId="0" borderId="0" xfId="1" applyFont="1"/>
    <xf numFmtId="0" fontId="13" fillId="0" borderId="0" xfId="1" applyFont="1"/>
    <xf numFmtId="164" fontId="14" fillId="0" borderId="0" xfId="1" applyNumberFormat="1" applyFont="1"/>
    <xf numFmtId="164" fontId="5" fillId="0" borderId="0" xfId="1" applyNumberFormat="1" applyFont="1"/>
    <xf numFmtId="1" fontId="5" fillId="0" borderId="0" xfId="2" applyNumberFormat="1" applyFont="1" applyAlignment="1">
      <alignment horizontal="left"/>
    </xf>
    <xf numFmtId="0" fontId="16" fillId="0" borderId="0" xfId="1" applyFont="1" applyAlignment="1">
      <alignment horizontal="center"/>
    </xf>
    <xf numFmtId="2" fontId="2" fillId="3" borderId="2" xfId="1" applyNumberFormat="1" applyFont="1" applyFill="1" applyBorder="1" applyAlignment="1">
      <alignment horizontal="center" vertical="center" wrapText="1"/>
    </xf>
    <xf numFmtId="3" fontId="2" fillId="3" borderId="2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/>
    <xf numFmtId="0" fontId="5" fillId="2" borderId="6" xfId="1" applyFont="1" applyFill="1" applyBorder="1" applyAlignment="1"/>
    <xf numFmtId="0" fontId="5" fillId="2" borderId="7" xfId="1" applyFont="1" applyFill="1" applyBorder="1" applyAlignment="1"/>
    <xf numFmtId="1" fontId="2" fillId="3" borderId="2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1" fontId="5" fillId="0" borderId="0" xfId="1" applyNumberFormat="1" applyFont="1"/>
    <xf numFmtId="0" fontId="1" fillId="0" borderId="0" xfId="1"/>
    <xf numFmtId="3" fontId="2" fillId="6" borderId="1" xfId="1" applyNumberFormat="1" applyFont="1" applyFill="1" applyBorder="1" applyAlignment="1">
      <alignment horizontal="left" vertical="center" wrapText="1"/>
    </xf>
    <xf numFmtId="3" fontId="5" fillId="6" borderId="3" xfId="1" applyNumberFormat="1" applyFont="1" applyFill="1" applyBorder="1" applyAlignment="1">
      <alignment horizontal="right"/>
    </xf>
    <xf numFmtId="3" fontId="2" fillId="6" borderId="3" xfId="1" applyNumberFormat="1" applyFont="1" applyFill="1" applyBorder="1" applyAlignment="1">
      <alignment horizontal="right"/>
    </xf>
    <xf numFmtId="2" fontId="2" fillId="0" borderId="5" xfId="1" applyNumberFormat="1" applyFont="1" applyFill="1" applyBorder="1" applyAlignment="1">
      <alignment vertical="center" wrapText="1"/>
    </xf>
    <xf numFmtId="2" fontId="2" fillId="6" borderId="6" xfId="1" applyNumberFormat="1" applyFont="1" applyFill="1" applyBorder="1" applyAlignment="1">
      <alignment horizontal="center" vertical="center" wrapText="1"/>
    </xf>
    <xf numFmtId="3" fontId="2" fillId="6" borderId="6" xfId="1" applyNumberFormat="1" applyFont="1" applyFill="1" applyBorder="1" applyAlignment="1">
      <alignment vertical="center" wrapText="1"/>
    </xf>
    <xf numFmtId="3" fontId="5" fillId="0" borderId="7" xfId="1" applyNumberFormat="1" applyFont="1" applyBorder="1" applyAlignment="1">
      <alignment horizontal="right"/>
    </xf>
    <xf numFmtId="1" fontId="16" fillId="0" borderId="5" xfId="1" applyNumberFormat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/>
    </xf>
    <xf numFmtId="3" fontId="2" fillId="0" borderId="6" xfId="1" applyNumberFormat="1" applyFont="1" applyFill="1" applyBorder="1" applyAlignment="1">
      <alignment horizontal="right"/>
    </xf>
    <xf numFmtId="3" fontId="5" fillId="0" borderId="7" xfId="1" applyNumberFormat="1" applyFont="1" applyFill="1" applyBorder="1" applyAlignment="1">
      <alignment horizontal="right" vertical="center" wrapText="1"/>
    </xf>
    <xf numFmtId="0" fontId="5" fillId="0" borderId="6" xfId="1" applyFont="1" applyBorder="1"/>
    <xf numFmtId="3" fontId="2" fillId="0" borderId="6" xfId="1" applyNumberFormat="1" applyFont="1" applyFill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3" fontId="5" fillId="0" borderId="2" xfId="1" applyNumberFormat="1" applyFont="1" applyFill="1" applyBorder="1" applyAlignment="1">
      <alignment horizontal="right" vertical="center" wrapText="1"/>
    </xf>
    <xf numFmtId="3" fontId="5" fillId="0" borderId="2" xfId="1" applyNumberFormat="1" applyFont="1" applyBorder="1" applyAlignment="1">
      <alignment horizontal="right"/>
    </xf>
    <xf numFmtId="0" fontId="2" fillId="6" borderId="0" xfId="1" applyFont="1" applyFill="1" applyBorder="1" applyAlignment="1">
      <alignment wrapText="1"/>
    </xf>
    <xf numFmtId="3" fontId="5" fillId="6" borderId="0" xfId="1" applyNumberFormat="1" applyFont="1" applyFill="1" applyBorder="1"/>
    <xf numFmtId="3" fontId="5" fillId="6" borderId="0" xfId="1" applyNumberFormat="1" applyFont="1" applyFill="1" applyBorder="1" applyAlignment="1">
      <alignment horizontal="right"/>
    </xf>
    <xf numFmtId="0" fontId="5" fillId="6" borderId="0" xfId="1" applyFont="1" applyFill="1" applyBorder="1"/>
    <xf numFmtId="3" fontId="2" fillId="6" borderId="0" xfId="1" applyNumberFormat="1" applyFont="1" applyFill="1" applyBorder="1"/>
    <xf numFmtId="0" fontId="2" fillId="0" borderId="8" xfId="1" applyFont="1" applyBorder="1"/>
    <xf numFmtId="4" fontId="5" fillId="0" borderId="0" xfId="1" applyNumberFormat="1" applyFont="1" applyBorder="1"/>
    <xf numFmtId="3" fontId="14" fillId="6" borderId="0" xfId="1" applyNumberFormat="1" applyFont="1" applyFill="1" applyBorder="1"/>
    <xf numFmtId="3" fontId="5" fillId="6" borderId="0" xfId="1" applyNumberFormat="1" applyFont="1" applyFill="1" applyBorder="1" applyAlignment="1">
      <alignment horizontal="left"/>
    </xf>
    <xf numFmtId="0" fontId="7" fillId="6" borderId="0" xfId="1" applyFont="1" applyFill="1" applyBorder="1"/>
    <xf numFmtId="0" fontId="15" fillId="6" borderId="0" xfId="1" applyFont="1" applyFill="1" applyBorder="1"/>
    <xf numFmtId="0" fontId="13" fillId="6" borderId="0" xfId="1" applyFont="1" applyFill="1" applyBorder="1"/>
    <xf numFmtId="3" fontId="2" fillId="6" borderId="0" xfId="1" applyNumberFormat="1" applyFont="1" applyFill="1" applyBorder="1" applyAlignment="1">
      <alignment wrapText="1"/>
    </xf>
    <xf numFmtId="0" fontId="5" fillId="6" borderId="0" xfId="1" applyFont="1" applyFill="1" applyBorder="1" applyAlignment="1">
      <alignment wrapText="1"/>
    </xf>
    <xf numFmtId="3" fontId="14" fillId="6" borderId="0" xfId="1" applyNumberFormat="1" applyFont="1" applyFill="1" applyBorder="1" applyAlignment="1">
      <alignment wrapText="1"/>
    </xf>
    <xf numFmtId="3" fontId="5" fillId="6" borderId="0" xfId="1" applyNumberFormat="1" applyFont="1" applyFill="1" applyBorder="1" applyAlignment="1">
      <alignment horizontal="left" wrapText="1"/>
    </xf>
    <xf numFmtId="0" fontId="7" fillId="6" borderId="0" xfId="1" applyFont="1" applyFill="1" applyBorder="1" applyAlignment="1">
      <alignment wrapText="1"/>
    </xf>
    <xf numFmtId="0" fontId="15" fillId="6" borderId="0" xfId="1" applyFont="1" applyFill="1" applyBorder="1" applyAlignment="1">
      <alignment wrapText="1"/>
    </xf>
    <xf numFmtId="0" fontId="13" fillId="6" borderId="0" xfId="1" applyFont="1" applyFill="1" applyBorder="1" applyAlignment="1">
      <alignment wrapText="1"/>
    </xf>
    <xf numFmtId="0" fontId="2" fillId="6" borderId="0" xfId="1" applyFont="1" applyFill="1" applyBorder="1"/>
    <xf numFmtId="3" fontId="2" fillId="6" borderId="0" xfId="1" applyNumberFormat="1" applyFont="1" applyFill="1" applyBorder="1" applyAlignment="1">
      <alignment horizontal="right"/>
    </xf>
    <xf numFmtId="0" fontId="2" fillId="0" borderId="2" xfId="1" applyFont="1" applyFill="1" applyBorder="1" applyAlignment="1">
      <alignment horizontal="right"/>
    </xf>
    <xf numFmtId="3" fontId="5" fillId="7" borderId="2" xfId="1" applyNumberFormat="1" applyFont="1" applyFill="1" applyBorder="1" applyAlignment="1">
      <alignment horizontal="right"/>
    </xf>
    <xf numFmtId="3" fontId="2" fillId="7" borderId="2" xfId="1" applyNumberFormat="1" applyFont="1" applyFill="1" applyBorder="1" applyAlignment="1">
      <alignment horizontal="right"/>
    </xf>
    <xf numFmtId="3" fontId="2" fillId="7" borderId="1" xfId="1" applyNumberFormat="1" applyFont="1" applyFill="1" applyBorder="1" applyAlignment="1">
      <alignment vertical="center" wrapText="1"/>
    </xf>
    <xf numFmtId="3" fontId="5" fillId="8" borderId="2" xfId="1" applyNumberFormat="1" applyFont="1" applyFill="1" applyBorder="1"/>
    <xf numFmtId="3" fontId="2" fillId="8" borderId="2" xfId="1" applyNumberFormat="1" applyFont="1" applyFill="1" applyBorder="1"/>
    <xf numFmtId="0" fontId="6" fillId="0" borderId="3" xfId="1" applyFont="1" applyBorder="1"/>
    <xf numFmtId="3" fontId="6" fillId="0" borderId="3" xfId="1" applyNumberFormat="1" applyFont="1" applyBorder="1"/>
    <xf numFmtId="3" fontId="17" fillId="0" borderId="3" xfId="1" applyNumberFormat="1" applyFont="1" applyBorder="1" applyAlignment="1">
      <alignment horizontal="right"/>
    </xf>
    <xf numFmtId="0" fontId="6" fillId="0" borderId="2" xfId="1" applyFont="1" applyBorder="1"/>
    <xf numFmtId="3" fontId="17" fillId="0" borderId="3" xfId="1" applyNumberFormat="1" applyFont="1" applyBorder="1" applyAlignment="1"/>
    <xf numFmtId="3" fontId="6" fillId="0" borderId="2" xfId="1" applyNumberFormat="1" applyFont="1" applyBorder="1"/>
    <xf numFmtId="3" fontId="6" fillId="0" borderId="2" xfId="1" applyNumberFormat="1" applyFont="1" applyBorder="1" applyAlignment="1">
      <alignment horizontal="right"/>
    </xf>
    <xf numFmtId="3" fontId="6" fillId="5" borderId="2" xfId="1" applyNumberFormat="1" applyFont="1" applyFill="1" applyBorder="1"/>
    <xf numFmtId="3" fontId="6" fillId="5" borderId="2" xfId="1" applyNumberFormat="1" applyFont="1" applyFill="1" applyBorder="1" applyAlignment="1">
      <alignment horizontal="right"/>
    </xf>
    <xf numFmtId="0" fontId="6" fillId="5" borderId="2" xfId="1" applyFont="1" applyFill="1" applyBorder="1"/>
    <xf numFmtId="3" fontId="17" fillId="5" borderId="2" xfId="1" applyNumberFormat="1" applyFont="1" applyFill="1" applyBorder="1" applyAlignment="1">
      <alignment horizontal="right"/>
    </xf>
    <xf numFmtId="3" fontId="17" fillId="5" borderId="2" xfId="1" applyNumberFormat="1" applyFont="1" applyFill="1" applyBorder="1" applyAlignment="1"/>
    <xf numFmtId="0" fontId="18" fillId="0" borderId="2" xfId="1" applyFont="1" applyBorder="1"/>
    <xf numFmtId="3" fontId="18" fillId="0" borderId="2" xfId="1" applyNumberFormat="1" applyFont="1" applyBorder="1"/>
    <xf numFmtId="3" fontId="6" fillId="6" borderId="2" xfId="1" applyNumberFormat="1" applyFont="1" applyFill="1" applyBorder="1"/>
    <xf numFmtId="3" fontId="6" fillId="6" borderId="3" xfId="1" applyNumberFormat="1" applyFont="1" applyFill="1" applyBorder="1"/>
    <xf numFmtId="165" fontId="20" fillId="0" borderId="9" xfId="3" applyNumberFormat="1" applyFont="1" applyBorder="1"/>
    <xf numFmtId="165" fontId="20" fillId="0" borderId="2" xfId="3" applyNumberFormat="1" applyFont="1" applyBorder="1"/>
    <xf numFmtId="165" fontId="20" fillId="0" borderId="2" xfId="3" applyNumberFormat="1" applyFont="1" applyFill="1" applyBorder="1"/>
    <xf numFmtId="165" fontId="21" fillId="0" borderId="2" xfId="3" applyNumberFormat="1" applyFont="1" applyBorder="1"/>
    <xf numFmtId="165" fontId="21" fillId="5" borderId="2" xfId="3" applyNumberFormat="1" applyFont="1" applyFill="1" applyBorder="1"/>
    <xf numFmtId="165" fontId="18" fillId="0" borderId="2" xfId="3" applyNumberFormat="1" applyFont="1" applyBorder="1"/>
    <xf numFmtId="3" fontId="6" fillId="0" borderId="2" xfId="1" applyNumberFormat="1" applyFont="1" applyFill="1" applyBorder="1"/>
    <xf numFmtId="3" fontId="18" fillId="0" borderId="2" xfId="1" applyNumberFormat="1" applyFont="1" applyFill="1" applyBorder="1"/>
    <xf numFmtId="165" fontId="5" fillId="9" borderId="2" xfId="3" applyNumberFormat="1" applyFont="1" applyFill="1" applyBorder="1"/>
    <xf numFmtId="165" fontId="2" fillId="9" borderId="2" xfId="1" applyNumberFormat="1" applyFont="1" applyFill="1" applyBorder="1"/>
    <xf numFmtId="3" fontId="6" fillId="6" borderId="3" xfId="1" applyNumberFormat="1" applyFont="1" applyFill="1" applyBorder="1" applyAlignment="1">
      <alignment horizontal="right" vertical="center"/>
    </xf>
    <xf numFmtId="3" fontId="6" fillId="6" borderId="2" xfId="1" applyNumberFormat="1" applyFont="1" applyFill="1" applyBorder="1" applyAlignment="1">
      <alignment horizontal="right" vertical="center"/>
    </xf>
    <xf numFmtId="3" fontId="6" fillId="6" borderId="4" xfId="1" applyNumberFormat="1" applyFont="1" applyFill="1" applyBorder="1" applyAlignment="1">
      <alignment horizontal="right" vertical="center"/>
    </xf>
    <xf numFmtId="3" fontId="2" fillId="6" borderId="2" xfId="1" applyNumberFormat="1" applyFont="1" applyFill="1" applyBorder="1"/>
    <xf numFmtId="3" fontId="5" fillId="8" borderId="3" xfId="1" applyNumberFormat="1" applyFont="1" applyFill="1" applyBorder="1"/>
    <xf numFmtId="0" fontId="2" fillId="8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9" fontId="5" fillId="0" borderId="9" xfId="1" applyNumberFormat="1" applyFont="1" applyFill="1" applyBorder="1"/>
    <xf numFmtId="0" fontId="4" fillId="0" borderId="4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right"/>
    </xf>
    <xf numFmtId="3" fontId="5" fillId="7" borderId="3" xfId="1" applyNumberFormat="1" applyFont="1" applyFill="1" applyBorder="1" applyAlignment="1">
      <alignment horizontal="right"/>
    </xf>
    <xf numFmtId="0" fontId="2" fillId="7" borderId="1" xfId="1" applyFont="1" applyFill="1" applyBorder="1" applyAlignment="1">
      <alignment horizontal="center" vertical="center" wrapText="1"/>
    </xf>
    <xf numFmtId="0" fontId="2" fillId="9" borderId="4" xfId="1" applyFont="1" applyFill="1" applyBorder="1" applyAlignment="1">
      <alignment horizontal="center" vertical="center" wrapText="1"/>
    </xf>
    <xf numFmtId="165" fontId="5" fillId="9" borderId="9" xfId="3" applyNumberFormat="1" applyFont="1" applyFill="1" applyBorder="1"/>
    <xf numFmtId="0" fontId="5" fillId="6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</cellXfs>
  <cellStyles count="4">
    <cellStyle name="čárky" xfId="3" builtinId="3"/>
    <cellStyle name="normální" xfId="0" builtinId="0"/>
    <cellStyle name="normální 2" xfId="1"/>
    <cellStyle name="procent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1"/>
  <sheetViews>
    <sheetView tabSelected="1" zoomScaleNormal="100" workbookViewId="0">
      <pane xSplit="1" topLeftCell="H1" activePane="topRight" state="frozen"/>
      <selection pane="topRight" activeCell="M2" sqref="M2"/>
    </sheetView>
  </sheetViews>
  <sheetFormatPr defaultRowHeight="12.75"/>
  <cols>
    <col min="1" max="1" width="14" style="63" customWidth="1"/>
    <col min="2" max="2" width="11.28515625" style="63" customWidth="1"/>
    <col min="3" max="4" width="12.140625" style="63" customWidth="1"/>
    <col min="5" max="5" width="9.140625" style="63" customWidth="1"/>
    <col min="6" max="6" width="9.85546875" style="63" customWidth="1"/>
    <col min="7" max="8" width="9.140625" style="63" customWidth="1"/>
    <col min="9" max="10" width="9.140625" style="63"/>
    <col min="11" max="12" width="9.140625" style="63" customWidth="1"/>
    <col min="13" max="13" width="9.7109375" style="63" customWidth="1"/>
    <col min="14" max="15" width="10.5703125" style="63" customWidth="1"/>
    <col min="16" max="16" width="9.140625" style="63" customWidth="1"/>
    <col min="17" max="17" width="9.140625" style="63"/>
    <col min="18" max="18" width="9.140625" style="63" customWidth="1"/>
    <col min="19" max="19" width="11.5703125" style="29" customWidth="1"/>
    <col min="20" max="20" width="0" style="63" hidden="1" customWidth="1"/>
    <col min="21" max="21" width="10.140625" style="63" hidden="1" customWidth="1"/>
    <col min="22" max="22" width="0" style="63" hidden="1" customWidth="1"/>
    <col min="23" max="23" width="11.42578125" style="63" hidden="1" customWidth="1"/>
    <col min="24" max="24" width="12.85546875" style="63" customWidth="1"/>
    <col min="25" max="255" width="9.140625" style="63"/>
    <col min="256" max="256" width="7.85546875" style="63" customWidth="1"/>
    <col min="257" max="257" width="10.140625" style="63" customWidth="1"/>
    <col min="258" max="267" width="9.140625" style="63"/>
    <col min="268" max="268" width="9.7109375" style="63" customWidth="1"/>
    <col min="269" max="270" width="10.5703125" style="63" customWidth="1"/>
    <col min="271" max="274" width="9.140625" style="63"/>
    <col min="275" max="275" width="12.5703125" style="63" customWidth="1"/>
    <col min="276" max="276" width="9.140625" style="63"/>
    <col min="277" max="277" width="0" style="63" hidden="1" customWidth="1"/>
    <col min="278" max="278" width="9.140625" style="63"/>
    <col min="279" max="279" width="0" style="63" hidden="1" customWidth="1"/>
    <col min="280" max="511" width="9.140625" style="63"/>
    <col min="512" max="512" width="7.85546875" style="63" customWidth="1"/>
    <col min="513" max="513" width="10.140625" style="63" customWidth="1"/>
    <col min="514" max="523" width="9.140625" style="63"/>
    <col min="524" max="524" width="9.7109375" style="63" customWidth="1"/>
    <col min="525" max="526" width="10.5703125" style="63" customWidth="1"/>
    <col min="527" max="530" width="9.140625" style="63"/>
    <col min="531" max="531" width="12.5703125" style="63" customWidth="1"/>
    <col min="532" max="532" width="9.140625" style="63"/>
    <col min="533" max="533" width="0" style="63" hidden="1" customWidth="1"/>
    <col min="534" max="534" width="9.140625" style="63"/>
    <col min="535" max="535" width="0" style="63" hidden="1" customWidth="1"/>
    <col min="536" max="767" width="9.140625" style="63"/>
    <col min="768" max="768" width="7.85546875" style="63" customWidth="1"/>
    <col min="769" max="769" width="10.140625" style="63" customWidth="1"/>
    <col min="770" max="779" width="9.140625" style="63"/>
    <col min="780" max="780" width="9.7109375" style="63" customWidth="1"/>
    <col min="781" max="782" width="10.5703125" style="63" customWidth="1"/>
    <col min="783" max="786" width="9.140625" style="63"/>
    <col min="787" max="787" width="12.5703125" style="63" customWidth="1"/>
    <col min="788" max="788" width="9.140625" style="63"/>
    <col min="789" max="789" width="0" style="63" hidden="1" customWidth="1"/>
    <col min="790" max="790" width="9.140625" style="63"/>
    <col min="791" max="791" width="0" style="63" hidden="1" customWidth="1"/>
    <col min="792" max="1023" width="9.140625" style="63"/>
    <col min="1024" max="1024" width="7.85546875" style="63" customWidth="1"/>
    <col min="1025" max="1025" width="10.140625" style="63" customWidth="1"/>
    <col min="1026" max="1035" width="9.140625" style="63"/>
    <col min="1036" max="1036" width="9.7109375" style="63" customWidth="1"/>
    <col min="1037" max="1038" width="10.5703125" style="63" customWidth="1"/>
    <col min="1039" max="1042" width="9.140625" style="63"/>
    <col min="1043" max="1043" width="12.5703125" style="63" customWidth="1"/>
    <col min="1044" max="1044" width="9.140625" style="63"/>
    <col min="1045" max="1045" width="0" style="63" hidden="1" customWidth="1"/>
    <col min="1046" max="1046" width="9.140625" style="63"/>
    <col min="1047" max="1047" width="0" style="63" hidden="1" customWidth="1"/>
    <col min="1048" max="1279" width="9.140625" style="63"/>
    <col min="1280" max="1280" width="7.85546875" style="63" customWidth="1"/>
    <col min="1281" max="1281" width="10.140625" style="63" customWidth="1"/>
    <col min="1282" max="1291" width="9.140625" style="63"/>
    <col min="1292" max="1292" width="9.7109375" style="63" customWidth="1"/>
    <col min="1293" max="1294" width="10.5703125" style="63" customWidth="1"/>
    <col min="1295" max="1298" width="9.140625" style="63"/>
    <col min="1299" max="1299" width="12.5703125" style="63" customWidth="1"/>
    <col min="1300" max="1300" width="9.140625" style="63"/>
    <col min="1301" max="1301" width="0" style="63" hidden="1" customWidth="1"/>
    <col min="1302" max="1302" width="9.140625" style="63"/>
    <col min="1303" max="1303" width="0" style="63" hidden="1" customWidth="1"/>
    <col min="1304" max="1535" width="9.140625" style="63"/>
    <col min="1536" max="1536" width="7.85546875" style="63" customWidth="1"/>
    <col min="1537" max="1537" width="10.140625" style="63" customWidth="1"/>
    <col min="1538" max="1547" width="9.140625" style="63"/>
    <col min="1548" max="1548" width="9.7109375" style="63" customWidth="1"/>
    <col min="1549" max="1550" width="10.5703125" style="63" customWidth="1"/>
    <col min="1551" max="1554" width="9.140625" style="63"/>
    <col min="1555" max="1555" width="12.5703125" style="63" customWidth="1"/>
    <col min="1556" max="1556" width="9.140625" style="63"/>
    <col min="1557" max="1557" width="0" style="63" hidden="1" customWidth="1"/>
    <col min="1558" max="1558" width="9.140625" style="63"/>
    <col min="1559" max="1559" width="0" style="63" hidden="1" customWidth="1"/>
    <col min="1560" max="1791" width="9.140625" style="63"/>
    <col min="1792" max="1792" width="7.85546875" style="63" customWidth="1"/>
    <col min="1793" max="1793" width="10.140625" style="63" customWidth="1"/>
    <col min="1794" max="1803" width="9.140625" style="63"/>
    <col min="1804" max="1804" width="9.7109375" style="63" customWidth="1"/>
    <col min="1805" max="1806" width="10.5703125" style="63" customWidth="1"/>
    <col min="1807" max="1810" width="9.140625" style="63"/>
    <col min="1811" max="1811" width="12.5703125" style="63" customWidth="1"/>
    <col min="1812" max="1812" width="9.140625" style="63"/>
    <col min="1813" max="1813" width="0" style="63" hidden="1" customWidth="1"/>
    <col min="1814" max="1814" width="9.140625" style="63"/>
    <col min="1815" max="1815" width="0" style="63" hidden="1" customWidth="1"/>
    <col min="1816" max="2047" width="9.140625" style="63"/>
    <col min="2048" max="2048" width="7.85546875" style="63" customWidth="1"/>
    <col min="2049" max="2049" width="10.140625" style="63" customWidth="1"/>
    <col min="2050" max="2059" width="9.140625" style="63"/>
    <col min="2060" max="2060" width="9.7109375" style="63" customWidth="1"/>
    <col min="2061" max="2062" width="10.5703125" style="63" customWidth="1"/>
    <col min="2063" max="2066" width="9.140625" style="63"/>
    <col min="2067" max="2067" width="12.5703125" style="63" customWidth="1"/>
    <col min="2068" max="2068" width="9.140625" style="63"/>
    <col min="2069" max="2069" width="0" style="63" hidden="1" customWidth="1"/>
    <col min="2070" max="2070" width="9.140625" style="63"/>
    <col min="2071" max="2071" width="0" style="63" hidden="1" customWidth="1"/>
    <col min="2072" max="2303" width="9.140625" style="63"/>
    <col min="2304" max="2304" width="7.85546875" style="63" customWidth="1"/>
    <col min="2305" max="2305" width="10.140625" style="63" customWidth="1"/>
    <col min="2306" max="2315" width="9.140625" style="63"/>
    <col min="2316" max="2316" width="9.7109375" style="63" customWidth="1"/>
    <col min="2317" max="2318" width="10.5703125" style="63" customWidth="1"/>
    <col min="2319" max="2322" width="9.140625" style="63"/>
    <col min="2323" max="2323" width="12.5703125" style="63" customWidth="1"/>
    <col min="2324" max="2324" width="9.140625" style="63"/>
    <col min="2325" max="2325" width="0" style="63" hidden="1" customWidth="1"/>
    <col min="2326" max="2326" width="9.140625" style="63"/>
    <col min="2327" max="2327" width="0" style="63" hidden="1" customWidth="1"/>
    <col min="2328" max="2559" width="9.140625" style="63"/>
    <col min="2560" max="2560" width="7.85546875" style="63" customWidth="1"/>
    <col min="2561" max="2561" width="10.140625" style="63" customWidth="1"/>
    <col min="2562" max="2571" width="9.140625" style="63"/>
    <col min="2572" max="2572" width="9.7109375" style="63" customWidth="1"/>
    <col min="2573" max="2574" width="10.5703125" style="63" customWidth="1"/>
    <col min="2575" max="2578" width="9.140625" style="63"/>
    <col min="2579" max="2579" width="12.5703125" style="63" customWidth="1"/>
    <col min="2580" max="2580" width="9.140625" style="63"/>
    <col min="2581" max="2581" width="0" style="63" hidden="1" customWidth="1"/>
    <col min="2582" max="2582" width="9.140625" style="63"/>
    <col min="2583" max="2583" width="0" style="63" hidden="1" customWidth="1"/>
    <col min="2584" max="2815" width="9.140625" style="63"/>
    <col min="2816" max="2816" width="7.85546875" style="63" customWidth="1"/>
    <col min="2817" max="2817" width="10.140625" style="63" customWidth="1"/>
    <col min="2818" max="2827" width="9.140625" style="63"/>
    <col min="2828" max="2828" width="9.7109375" style="63" customWidth="1"/>
    <col min="2829" max="2830" width="10.5703125" style="63" customWidth="1"/>
    <col min="2831" max="2834" width="9.140625" style="63"/>
    <col min="2835" max="2835" width="12.5703125" style="63" customWidth="1"/>
    <col min="2836" max="2836" width="9.140625" style="63"/>
    <col min="2837" max="2837" width="0" style="63" hidden="1" customWidth="1"/>
    <col min="2838" max="2838" width="9.140625" style="63"/>
    <col min="2839" max="2839" width="0" style="63" hidden="1" customWidth="1"/>
    <col min="2840" max="3071" width="9.140625" style="63"/>
    <col min="3072" max="3072" width="7.85546875" style="63" customWidth="1"/>
    <col min="3073" max="3073" width="10.140625" style="63" customWidth="1"/>
    <col min="3074" max="3083" width="9.140625" style="63"/>
    <col min="3084" max="3084" width="9.7109375" style="63" customWidth="1"/>
    <col min="3085" max="3086" width="10.5703125" style="63" customWidth="1"/>
    <col min="3087" max="3090" width="9.140625" style="63"/>
    <col min="3091" max="3091" width="12.5703125" style="63" customWidth="1"/>
    <col min="3092" max="3092" width="9.140625" style="63"/>
    <col min="3093" max="3093" width="0" style="63" hidden="1" customWidth="1"/>
    <col min="3094" max="3094" width="9.140625" style="63"/>
    <col min="3095" max="3095" width="0" style="63" hidden="1" customWidth="1"/>
    <col min="3096" max="3327" width="9.140625" style="63"/>
    <col min="3328" max="3328" width="7.85546875" style="63" customWidth="1"/>
    <col min="3329" max="3329" width="10.140625" style="63" customWidth="1"/>
    <col min="3330" max="3339" width="9.140625" style="63"/>
    <col min="3340" max="3340" width="9.7109375" style="63" customWidth="1"/>
    <col min="3341" max="3342" width="10.5703125" style="63" customWidth="1"/>
    <col min="3343" max="3346" width="9.140625" style="63"/>
    <col min="3347" max="3347" width="12.5703125" style="63" customWidth="1"/>
    <col min="3348" max="3348" width="9.140625" style="63"/>
    <col min="3349" max="3349" width="0" style="63" hidden="1" customWidth="1"/>
    <col min="3350" max="3350" width="9.140625" style="63"/>
    <col min="3351" max="3351" width="0" style="63" hidden="1" customWidth="1"/>
    <col min="3352" max="3583" width="9.140625" style="63"/>
    <col min="3584" max="3584" width="7.85546875" style="63" customWidth="1"/>
    <col min="3585" max="3585" width="10.140625" style="63" customWidth="1"/>
    <col min="3586" max="3595" width="9.140625" style="63"/>
    <col min="3596" max="3596" width="9.7109375" style="63" customWidth="1"/>
    <col min="3597" max="3598" width="10.5703125" style="63" customWidth="1"/>
    <col min="3599" max="3602" width="9.140625" style="63"/>
    <col min="3603" max="3603" width="12.5703125" style="63" customWidth="1"/>
    <col min="3604" max="3604" width="9.140625" style="63"/>
    <col min="3605" max="3605" width="0" style="63" hidden="1" customWidth="1"/>
    <col min="3606" max="3606" width="9.140625" style="63"/>
    <col min="3607" max="3607" width="0" style="63" hidden="1" customWidth="1"/>
    <col min="3608" max="3839" width="9.140625" style="63"/>
    <col min="3840" max="3840" width="7.85546875" style="63" customWidth="1"/>
    <col min="3841" max="3841" width="10.140625" style="63" customWidth="1"/>
    <col min="3842" max="3851" width="9.140625" style="63"/>
    <col min="3852" max="3852" width="9.7109375" style="63" customWidth="1"/>
    <col min="3853" max="3854" width="10.5703125" style="63" customWidth="1"/>
    <col min="3855" max="3858" width="9.140625" style="63"/>
    <col min="3859" max="3859" width="12.5703125" style="63" customWidth="1"/>
    <col min="3860" max="3860" width="9.140625" style="63"/>
    <col min="3861" max="3861" width="0" style="63" hidden="1" customWidth="1"/>
    <col min="3862" max="3862" width="9.140625" style="63"/>
    <col min="3863" max="3863" width="0" style="63" hidden="1" customWidth="1"/>
    <col min="3864" max="4095" width="9.140625" style="63"/>
    <col min="4096" max="4096" width="7.85546875" style="63" customWidth="1"/>
    <col min="4097" max="4097" width="10.140625" style="63" customWidth="1"/>
    <col min="4098" max="4107" width="9.140625" style="63"/>
    <col min="4108" max="4108" width="9.7109375" style="63" customWidth="1"/>
    <col min="4109" max="4110" width="10.5703125" style="63" customWidth="1"/>
    <col min="4111" max="4114" width="9.140625" style="63"/>
    <col min="4115" max="4115" width="12.5703125" style="63" customWidth="1"/>
    <col min="4116" max="4116" width="9.140625" style="63"/>
    <col min="4117" max="4117" width="0" style="63" hidden="1" customWidth="1"/>
    <col min="4118" max="4118" width="9.140625" style="63"/>
    <col min="4119" max="4119" width="0" style="63" hidden="1" customWidth="1"/>
    <col min="4120" max="4351" width="9.140625" style="63"/>
    <col min="4352" max="4352" width="7.85546875" style="63" customWidth="1"/>
    <col min="4353" max="4353" width="10.140625" style="63" customWidth="1"/>
    <col min="4354" max="4363" width="9.140625" style="63"/>
    <col min="4364" max="4364" width="9.7109375" style="63" customWidth="1"/>
    <col min="4365" max="4366" width="10.5703125" style="63" customWidth="1"/>
    <col min="4367" max="4370" width="9.140625" style="63"/>
    <col min="4371" max="4371" width="12.5703125" style="63" customWidth="1"/>
    <col min="4372" max="4372" width="9.140625" style="63"/>
    <col min="4373" max="4373" width="0" style="63" hidden="1" customWidth="1"/>
    <col min="4374" max="4374" width="9.140625" style="63"/>
    <col min="4375" max="4375" width="0" style="63" hidden="1" customWidth="1"/>
    <col min="4376" max="4607" width="9.140625" style="63"/>
    <col min="4608" max="4608" width="7.85546875" style="63" customWidth="1"/>
    <col min="4609" max="4609" width="10.140625" style="63" customWidth="1"/>
    <col min="4610" max="4619" width="9.140625" style="63"/>
    <col min="4620" max="4620" width="9.7109375" style="63" customWidth="1"/>
    <col min="4621" max="4622" width="10.5703125" style="63" customWidth="1"/>
    <col min="4623" max="4626" width="9.140625" style="63"/>
    <col min="4627" max="4627" width="12.5703125" style="63" customWidth="1"/>
    <col min="4628" max="4628" width="9.140625" style="63"/>
    <col min="4629" max="4629" width="0" style="63" hidden="1" customWidth="1"/>
    <col min="4630" max="4630" width="9.140625" style="63"/>
    <col min="4631" max="4631" width="0" style="63" hidden="1" customWidth="1"/>
    <col min="4632" max="4863" width="9.140625" style="63"/>
    <col min="4864" max="4864" width="7.85546875" style="63" customWidth="1"/>
    <col min="4865" max="4865" width="10.140625" style="63" customWidth="1"/>
    <col min="4866" max="4875" width="9.140625" style="63"/>
    <col min="4876" max="4876" width="9.7109375" style="63" customWidth="1"/>
    <col min="4877" max="4878" width="10.5703125" style="63" customWidth="1"/>
    <col min="4879" max="4882" width="9.140625" style="63"/>
    <col min="4883" max="4883" width="12.5703125" style="63" customWidth="1"/>
    <col min="4884" max="4884" width="9.140625" style="63"/>
    <col min="4885" max="4885" width="0" style="63" hidden="1" customWidth="1"/>
    <col min="4886" max="4886" width="9.140625" style="63"/>
    <col min="4887" max="4887" width="0" style="63" hidden="1" customWidth="1"/>
    <col min="4888" max="5119" width="9.140625" style="63"/>
    <col min="5120" max="5120" width="7.85546875" style="63" customWidth="1"/>
    <col min="5121" max="5121" width="10.140625" style="63" customWidth="1"/>
    <col min="5122" max="5131" width="9.140625" style="63"/>
    <col min="5132" max="5132" width="9.7109375" style="63" customWidth="1"/>
    <col min="5133" max="5134" width="10.5703125" style="63" customWidth="1"/>
    <col min="5135" max="5138" width="9.140625" style="63"/>
    <col min="5139" max="5139" width="12.5703125" style="63" customWidth="1"/>
    <col min="5140" max="5140" width="9.140625" style="63"/>
    <col min="5141" max="5141" width="0" style="63" hidden="1" customWidth="1"/>
    <col min="5142" max="5142" width="9.140625" style="63"/>
    <col min="5143" max="5143" width="0" style="63" hidden="1" customWidth="1"/>
    <col min="5144" max="5375" width="9.140625" style="63"/>
    <col min="5376" max="5376" width="7.85546875" style="63" customWidth="1"/>
    <col min="5377" max="5377" width="10.140625" style="63" customWidth="1"/>
    <col min="5378" max="5387" width="9.140625" style="63"/>
    <col min="5388" max="5388" width="9.7109375" style="63" customWidth="1"/>
    <col min="5389" max="5390" width="10.5703125" style="63" customWidth="1"/>
    <col min="5391" max="5394" width="9.140625" style="63"/>
    <col min="5395" max="5395" width="12.5703125" style="63" customWidth="1"/>
    <col min="5396" max="5396" width="9.140625" style="63"/>
    <col min="5397" max="5397" width="0" style="63" hidden="1" customWidth="1"/>
    <col min="5398" max="5398" width="9.140625" style="63"/>
    <col min="5399" max="5399" width="0" style="63" hidden="1" customWidth="1"/>
    <col min="5400" max="5631" width="9.140625" style="63"/>
    <col min="5632" max="5632" width="7.85546875" style="63" customWidth="1"/>
    <col min="5633" max="5633" width="10.140625" style="63" customWidth="1"/>
    <col min="5634" max="5643" width="9.140625" style="63"/>
    <col min="5644" max="5644" width="9.7109375" style="63" customWidth="1"/>
    <col min="5645" max="5646" width="10.5703125" style="63" customWidth="1"/>
    <col min="5647" max="5650" width="9.140625" style="63"/>
    <col min="5651" max="5651" width="12.5703125" style="63" customWidth="1"/>
    <col min="5652" max="5652" width="9.140625" style="63"/>
    <col min="5653" max="5653" width="0" style="63" hidden="1" customWidth="1"/>
    <col min="5654" max="5654" width="9.140625" style="63"/>
    <col min="5655" max="5655" width="0" style="63" hidden="1" customWidth="1"/>
    <col min="5656" max="5887" width="9.140625" style="63"/>
    <col min="5888" max="5888" width="7.85546875" style="63" customWidth="1"/>
    <col min="5889" max="5889" width="10.140625" style="63" customWidth="1"/>
    <col min="5890" max="5899" width="9.140625" style="63"/>
    <col min="5900" max="5900" width="9.7109375" style="63" customWidth="1"/>
    <col min="5901" max="5902" width="10.5703125" style="63" customWidth="1"/>
    <col min="5903" max="5906" width="9.140625" style="63"/>
    <col min="5907" max="5907" width="12.5703125" style="63" customWidth="1"/>
    <col min="5908" max="5908" width="9.140625" style="63"/>
    <col min="5909" max="5909" width="0" style="63" hidden="1" customWidth="1"/>
    <col min="5910" max="5910" width="9.140625" style="63"/>
    <col min="5911" max="5911" width="0" style="63" hidden="1" customWidth="1"/>
    <col min="5912" max="6143" width="9.140625" style="63"/>
    <col min="6144" max="6144" width="7.85546875" style="63" customWidth="1"/>
    <col min="6145" max="6145" width="10.140625" style="63" customWidth="1"/>
    <col min="6146" max="6155" width="9.140625" style="63"/>
    <col min="6156" max="6156" width="9.7109375" style="63" customWidth="1"/>
    <col min="6157" max="6158" width="10.5703125" style="63" customWidth="1"/>
    <col min="6159" max="6162" width="9.140625" style="63"/>
    <col min="6163" max="6163" width="12.5703125" style="63" customWidth="1"/>
    <col min="6164" max="6164" width="9.140625" style="63"/>
    <col min="6165" max="6165" width="0" style="63" hidden="1" customWidth="1"/>
    <col min="6166" max="6166" width="9.140625" style="63"/>
    <col min="6167" max="6167" width="0" style="63" hidden="1" customWidth="1"/>
    <col min="6168" max="6399" width="9.140625" style="63"/>
    <col min="6400" max="6400" width="7.85546875" style="63" customWidth="1"/>
    <col min="6401" max="6401" width="10.140625" style="63" customWidth="1"/>
    <col min="6402" max="6411" width="9.140625" style="63"/>
    <col min="6412" max="6412" width="9.7109375" style="63" customWidth="1"/>
    <col min="6413" max="6414" width="10.5703125" style="63" customWidth="1"/>
    <col min="6415" max="6418" width="9.140625" style="63"/>
    <col min="6419" max="6419" width="12.5703125" style="63" customWidth="1"/>
    <col min="6420" max="6420" width="9.140625" style="63"/>
    <col min="6421" max="6421" width="0" style="63" hidden="1" customWidth="1"/>
    <col min="6422" max="6422" width="9.140625" style="63"/>
    <col min="6423" max="6423" width="0" style="63" hidden="1" customWidth="1"/>
    <col min="6424" max="6655" width="9.140625" style="63"/>
    <col min="6656" max="6656" width="7.85546875" style="63" customWidth="1"/>
    <col min="6657" max="6657" width="10.140625" style="63" customWidth="1"/>
    <col min="6658" max="6667" width="9.140625" style="63"/>
    <col min="6668" max="6668" width="9.7109375" style="63" customWidth="1"/>
    <col min="6669" max="6670" width="10.5703125" style="63" customWidth="1"/>
    <col min="6671" max="6674" width="9.140625" style="63"/>
    <col min="6675" max="6675" width="12.5703125" style="63" customWidth="1"/>
    <col min="6676" max="6676" width="9.140625" style="63"/>
    <col min="6677" max="6677" width="0" style="63" hidden="1" customWidth="1"/>
    <col min="6678" max="6678" width="9.140625" style="63"/>
    <col min="6679" max="6679" width="0" style="63" hidden="1" customWidth="1"/>
    <col min="6680" max="6911" width="9.140625" style="63"/>
    <col min="6912" max="6912" width="7.85546875" style="63" customWidth="1"/>
    <col min="6913" max="6913" width="10.140625" style="63" customWidth="1"/>
    <col min="6914" max="6923" width="9.140625" style="63"/>
    <col min="6924" max="6924" width="9.7109375" style="63" customWidth="1"/>
    <col min="6925" max="6926" width="10.5703125" style="63" customWidth="1"/>
    <col min="6927" max="6930" width="9.140625" style="63"/>
    <col min="6931" max="6931" width="12.5703125" style="63" customWidth="1"/>
    <col min="6932" max="6932" width="9.140625" style="63"/>
    <col min="6933" max="6933" width="0" style="63" hidden="1" customWidth="1"/>
    <col min="6934" max="6934" width="9.140625" style="63"/>
    <col min="6935" max="6935" width="0" style="63" hidden="1" customWidth="1"/>
    <col min="6936" max="7167" width="9.140625" style="63"/>
    <col min="7168" max="7168" width="7.85546875" style="63" customWidth="1"/>
    <col min="7169" max="7169" width="10.140625" style="63" customWidth="1"/>
    <col min="7170" max="7179" width="9.140625" style="63"/>
    <col min="7180" max="7180" width="9.7109375" style="63" customWidth="1"/>
    <col min="7181" max="7182" width="10.5703125" style="63" customWidth="1"/>
    <col min="7183" max="7186" width="9.140625" style="63"/>
    <col min="7187" max="7187" width="12.5703125" style="63" customWidth="1"/>
    <col min="7188" max="7188" width="9.140625" style="63"/>
    <col min="7189" max="7189" width="0" style="63" hidden="1" customWidth="1"/>
    <col min="7190" max="7190" width="9.140625" style="63"/>
    <col min="7191" max="7191" width="0" style="63" hidden="1" customWidth="1"/>
    <col min="7192" max="7423" width="9.140625" style="63"/>
    <col min="7424" max="7424" width="7.85546875" style="63" customWidth="1"/>
    <col min="7425" max="7425" width="10.140625" style="63" customWidth="1"/>
    <col min="7426" max="7435" width="9.140625" style="63"/>
    <col min="7436" max="7436" width="9.7109375" style="63" customWidth="1"/>
    <col min="7437" max="7438" width="10.5703125" style="63" customWidth="1"/>
    <col min="7439" max="7442" width="9.140625" style="63"/>
    <col min="7443" max="7443" width="12.5703125" style="63" customWidth="1"/>
    <col min="7444" max="7444" width="9.140625" style="63"/>
    <col min="7445" max="7445" width="0" style="63" hidden="1" customWidth="1"/>
    <col min="7446" max="7446" width="9.140625" style="63"/>
    <col min="7447" max="7447" width="0" style="63" hidden="1" customWidth="1"/>
    <col min="7448" max="7679" width="9.140625" style="63"/>
    <col min="7680" max="7680" width="7.85546875" style="63" customWidth="1"/>
    <col min="7681" max="7681" width="10.140625" style="63" customWidth="1"/>
    <col min="7682" max="7691" width="9.140625" style="63"/>
    <col min="7692" max="7692" width="9.7109375" style="63" customWidth="1"/>
    <col min="7693" max="7694" width="10.5703125" style="63" customWidth="1"/>
    <col min="7695" max="7698" width="9.140625" style="63"/>
    <col min="7699" max="7699" width="12.5703125" style="63" customWidth="1"/>
    <col min="7700" max="7700" width="9.140625" style="63"/>
    <col min="7701" max="7701" width="0" style="63" hidden="1" customWidth="1"/>
    <col min="7702" max="7702" width="9.140625" style="63"/>
    <col min="7703" max="7703" width="0" style="63" hidden="1" customWidth="1"/>
    <col min="7704" max="7935" width="9.140625" style="63"/>
    <col min="7936" max="7936" width="7.85546875" style="63" customWidth="1"/>
    <col min="7937" max="7937" width="10.140625" style="63" customWidth="1"/>
    <col min="7938" max="7947" width="9.140625" style="63"/>
    <col min="7948" max="7948" width="9.7109375" style="63" customWidth="1"/>
    <col min="7949" max="7950" width="10.5703125" style="63" customWidth="1"/>
    <col min="7951" max="7954" width="9.140625" style="63"/>
    <col min="7955" max="7955" width="12.5703125" style="63" customWidth="1"/>
    <col min="7956" max="7956" width="9.140625" style="63"/>
    <col min="7957" max="7957" width="0" style="63" hidden="1" customWidth="1"/>
    <col min="7958" max="7958" width="9.140625" style="63"/>
    <col min="7959" max="7959" width="0" style="63" hidden="1" customWidth="1"/>
    <col min="7960" max="8191" width="9.140625" style="63"/>
    <col min="8192" max="8192" width="7.85546875" style="63" customWidth="1"/>
    <col min="8193" max="8193" width="10.140625" style="63" customWidth="1"/>
    <col min="8194" max="8203" width="9.140625" style="63"/>
    <col min="8204" max="8204" width="9.7109375" style="63" customWidth="1"/>
    <col min="8205" max="8206" width="10.5703125" style="63" customWidth="1"/>
    <col min="8207" max="8210" width="9.140625" style="63"/>
    <col min="8211" max="8211" width="12.5703125" style="63" customWidth="1"/>
    <col min="8212" max="8212" width="9.140625" style="63"/>
    <col min="8213" max="8213" width="0" style="63" hidden="1" customWidth="1"/>
    <col min="8214" max="8214" width="9.140625" style="63"/>
    <col min="8215" max="8215" width="0" style="63" hidden="1" customWidth="1"/>
    <col min="8216" max="8447" width="9.140625" style="63"/>
    <col min="8448" max="8448" width="7.85546875" style="63" customWidth="1"/>
    <col min="8449" max="8449" width="10.140625" style="63" customWidth="1"/>
    <col min="8450" max="8459" width="9.140625" style="63"/>
    <col min="8460" max="8460" width="9.7109375" style="63" customWidth="1"/>
    <col min="8461" max="8462" width="10.5703125" style="63" customWidth="1"/>
    <col min="8463" max="8466" width="9.140625" style="63"/>
    <col min="8467" max="8467" width="12.5703125" style="63" customWidth="1"/>
    <col min="8468" max="8468" width="9.140625" style="63"/>
    <col min="8469" max="8469" width="0" style="63" hidden="1" customWidth="1"/>
    <col min="8470" max="8470" width="9.140625" style="63"/>
    <col min="8471" max="8471" width="0" style="63" hidden="1" customWidth="1"/>
    <col min="8472" max="8703" width="9.140625" style="63"/>
    <col min="8704" max="8704" width="7.85546875" style="63" customWidth="1"/>
    <col min="8705" max="8705" width="10.140625" style="63" customWidth="1"/>
    <col min="8706" max="8715" width="9.140625" style="63"/>
    <col min="8716" max="8716" width="9.7109375" style="63" customWidth="1"/>
    <col min="8717" max="8718" width="10.5703125" style="63" customWidth="1"/>
    <col min="8719" max="8722" width="9.140625" style="63"/>
    <col min="8723" max="8723" width="12.5703125" style="63" customWidth="1"/>
    <col min="8724" max="8724" width="9.140625" style="63"/>
    <col min="8725" max="8725" width="0" style="63" hidden="1" customWidth="1"/>
    <col min="8726" max="8726" width="9.140625" style="63"/>
    <col min="8727" max="8727" width="0" style="63" hidden="1" customWidth="1"/>
    <col min="8728" max="8959" width="9.140625" style="63"/>
    <col min="8960" max="8960" width="7.85546875" style="63" customWidth="1"/>
    <col min="8961" max="8961" width="10.140625" style="63" customWidth="1"/>
    <col min="8962" max="8971" width="9.140625" style="63"/>
    <col min="8972" max="8972" width="9.7109375" style="63" customWidth="1"/>
    <col min="8973" max="8974" width="10.5703125" style="63" customWidth="1"/>
    <col min="8975" max="8978" width="9.140625" style="63"/>
    <col min="8979" max="8979" width="12.5703125" style="63" customWidth="1"/>
    <col min="8980" max="8980" width="9.140625" style="63"/>
    <col min="8981" max="8981" width="0" style="63" hidden="1" customWidth="1"/>
    <col min="8982" max="8982" width="9.140625" style="63"/>
    <col min="8983" max="8983" width="0" style="63" hidden="1" customWidth="1"/>
    <col min="8984" max="9215" width="9.140625" style="63"/>
    <col min="9216" max="9216" width="7.85546875" style="63" customWidth="1"/>
    <col min="9217" max="9217" width="10.140625" style="63" customWidth="1"/>
    <col min="9218" max="9227" width="9.140625" style="63"/>
    <col min="9228" max="9228" width="9.7109375" style="63" customWidth="1"/>
    <col min="9229" max="9230" width="10.5703125" style="63" customWidth="1"/>
    <col min="9231" max="9234" width="9.140625" style="63"/>
    <col min="9235" max="9235" width="12.5703125" style="63" customWidth="1"/>
    <col min="9236" max="9236" width="9.140625" style="63"/>
    <col min="9237" max="9237" width="0" style="63" hidden="1" customWidth="1"/>
    <col min="9238" max="9238" width="9.140625" style="63"/>
    <col min="9239" max="9239" width="0" style="63" hidden="1" customWidth="1"/>
    <col min="9240" max="9471" width="9.140625" style="63"/>
    <col min="9472" max="9472" width="7.85546875" style="63" customWidth="1"/>
    <col min="9473" max="9473" width="10.140625" style="63" customWidth="1"/>
    <col min="9474" max="9483" width="9.140625" style="63"/>
    <col min="9484" max="9484" width="9.7109375" style="63" customWidth="1"/>
    <col min="9485" max="9486" width="10.5703125" style="63" customWidth="1"/>
    <col min="9487" max="9490" width="9.140625" style="63"/>
    <col min="9491" max="9491" width="12.5703125" style="63" customWidth="1"/>
    <col min="9492" max="9492" width="9.140625" style="63"/>
    <col min="9493" max="9493" width="0" style="63" hidden="1" customWidth="1"/>
    <col min="9494" max="9494" width="9.140625" style="63"/>
    <col min="9495" max="9495" width="0" style="63" hidden="1" customWidth="1"/>
    <col min="9496" max="9727" width="9.140625" style="63"/>
    <col min="9728" max="9728" width="7.85546875" style="63" customWidth="1"/>
    <col min="9729" max="9729" width="10.140625" style="63" customWidth="1"/>
    <col min="9730" max="9739" width="9.140625" style="63"/>
    <col min="9740" max="9740" width="9.7109375" style="63" customWidth="1"/>
    <col min="9741" max="9742" width="10.5703125" style="63" customWidth="1"/>
    <col min="9743" max="9746" width="9.140625" style="63"/>
    <col min="9747" max="9747" width="12.5703125" style="63" customWidth="1"/>
    <col min="9748" max="9748" width="9.140625" style="63"/>
    <col min="9749" max="9749" width="0" style="63" hidden="1" customWidth="1"/>
    <col min="9750" max="9750" width="9.140625" style="63"/>
    <col min="9751" max="9751" width="0" style="63" hidden="1" customWidth="1"/>
    <col min="9752" max="9983" width="9.140625" style="63"/>
    <col min="9984" max="9984" width="7.85546875" style="63" customWidth="1"/>
    <col min="9985" max="9985" width="10.140625" style="63" customWidth="1"/>
    <col min="9986" max="9995" width="9.140625" style="63"/>
    <col min="9996" max="9996" width="9.7109375" style="63" customWidth="1"/>
    <col min="9997" max="9998" width="10.5703125" style="63" customWidth="1"/>
    <col min="9999" max="10002" width="9.140625" style="63"/>
    <col min="10003" max="10003" width="12.5703125" style="63" customWidth="1"/>
    <col min="10004" max="10004" width="9.140625" style="63"/>
    <col min="10005" max="10005" width="0" style="63" hidden="1" customWidth="1"/>
    <col min="10006" max="10006" width="9.140625" style="63"/>
    <col min="10007" max="10007" width="0" style="63" hidden="1" customWidth="1"/>
    <col min="10008" max="10239" width="9.140625" style="63"/>
    <col min="10240" max="10240" width="7.85546875" style="63" customWidth="1"/>
    <col min="10241" max="10241" width="10.140625" style="63" customWidth="1"/>
    <col min="10242" max="10251" width="9.140625" style="63"/>
    <col min="10252" max="10252" width="9.7109375" style="63" customWidth="1"/>
    <col min="10253" max="10254" width="10.5703125" style="63" customWidth="1"/>
    <col min="10255" max="10258" width="9.140625" style="63"/>
    <col min="10259" max="10259" width="12.5703125" style="63" customWidth="1"/>
    <col min="10260" max="10260" width="9.140625" style="63"/>
    <col min="10261" max="10261" width="0" style="63" hidden="1" customWidth="1"/>
    <col min="10262" max="10262" width="9.140625" style="63"/>
    <col min="10263" max="10263" width="0" style="63" hidden="1" customWidth="1"/>
    <col min="10264" max="10495" width="9.140625" style="63"/>
    <col min="10496" max="10496" width="7.85546875" style="63" customWidth="1"/>
    <col min="10497" max="10497" width="10.140625" style="63" customWidth="1"/>
    <col min="10498" max="10507" width="9.140625" style="63"/>
    <col min="10508" max="10508" width="9.7109375" style="63" customWidth="1"/>
    <col min="10509" max="10510" width="10.5703125" style="63" customWidth="1"/>
    <col min="10511" max="10514" width="9.140625" style="63"/>
    <col min="10515" max="10515" width="12.5703125" style="63" customWidth="1"/>
    <col min="10516" max="10516" width="9.140625" style="63"/>
    <col min="10517" max="10517" width="0" style="63" hidden="1" customWidth="1"/>
    <col min="10518" max="10518" width="9.140625" style="63"/>
    <col min="10519" max="10519" width="0" style="63" hidden="1" customWidth="1"/>
    <col min="10520" max="10751" width="9.140625" style="63"/>
    <col min="10752" max="10752" width="7.85546875" style="63" customWidth="1"/>
    <col min="10753" max="10753" width="10.140625" style="63" customWidth="1"/>
    <col min="10754" max="10763" width="9.140625" style="63"/>
    <col min="10764" max="10764" width="9.7109375" style="63" customWidth="1"/>
    <col min="10765" max="10766" width="10.5703125" style="63" customWidth="1"/>
    <col min="10767" max="10770" width="9.140625" style="63"/>
    <col min="10771" max="10771" width="12.5703125" style="63" customWidth="1"/>
    <col min="10772" max="10772" width="9.140625" style="63"/>
    <col min="10773" max="10773" width="0" style="63" hidden="1" customWidth="1"/>
    <col min="10774" max="10774" width="9.140625" style="63"/>
    <col min="10775" max="10775" width="0" style="63" hidden="1" customWidth="1"/>
    <col min="10776" max="11007" width="9.140625" style="63"/>
    <col min="11008" max="11008" width="7.85546875" style="63" customWidth="1"/>
    <col min="11009" max="11009" width="10.140625" style="63" customWidth="1"/>
    <col min="11010" max="11019" width="9.140625" style="63"/>
    <col min="11020" max="11020" width="9.7109375" style="63" customWidth="1"/>
    <col min="11021" max="11022" width="10.5703125" style="63" customWidth="1"/>
    <col min="11023" max="11026" width="9.140625" style="63"/>
    <col min="11027" max="11027" width="12.5703125" style="63" customWidth="1"/>
    <col min="11028" max="11028" width="9.140625" style="63"/>
    <col min="11029" max="11029" width="0" style="63" hidden="1" customWidth="1"/>
    <col min="11030" max="11030" width="9.140625" style="63"/>
    <col min="11031" max="11031" width="0" style="63" hidden="1" customWidth="1"/>
    <col min="11032" max="11263" width="9.140625" style="63"/>
    <col min="11264" max="11264" width="7.85546875" style="63" customWidth="1"/>
    <col min="11265" max="11265" width="10.140625" style="63" customWidth="1"/>
    <col min="11266" max="11275" width="9.140625" style="63"/>
    <col min="11276" max="11276" width="9.7109375" style="63" customWidth="1"/>
    <col min="11277" max="11278" width="10.5703125" style="63" customWidth="1"/>
    <col min="11279" max="11282" width="9.140625" style="63"/>
    <col min="11283" max="11283" width="12.5703125" style="63" customWidth="1"/>
    <col min="11284" max="11284" width="9.140625" style="63"/>
    <col min="11285" max="11285" width="0" style="63" hidden="1" customWidth="1"/>
    <col min="11286" max="11286" width="9.140625" style="63"/>
    <col min="11287" max="11287" width="0" style="63" hidden="1" customWidth="1"/>
    <col min="11288" max="11519" width="9.140625" style="63"/>
    <col min="11520" max="11520" width="7.85546875" style="63" customWidth="1"/>
    <col min="11521" max="11521" width="10.140625" style="63" customWidth="1"/>
    <col min="11522" max="11531" width="9.140625" style="63"/>
    <col min="11532" max="11532" width="9.7109375" style="63" customWidth="1"/>
    <col min="11533" max="11534" width="10.5703125" style="63" customWidth="1"/>
    <col min="11535" max="11538" width="9.140625" style="63"/>
    <col min="11539" max="11539" width="12.5703125" style="63" customWidth="1"/>
    <col min="11540" max="11540" width="9.140625" style="63"/>
    <col min="11541" max="11541" width="0" style="63" hidden="1" customWidth="1"/>
    <col min="11542" max="11542" width="9.140625" style="63"/>
    <col min="11543" max="11543" width="0" style="63" hidden="1" customWidth="1"/>
    <col min="11544" max="11775" width="9.140625" style="63"/>
    <col min="11776" max="11776" width="7.85546875" style="63" customWidth="1"/>
    <col min="11777" max="11777" width="10.140625" style="63" customWidth="1"/>
    <col min="11778" max="11787" width="9.140625" style="63"/>
    <col min="11788" max="11788" width="9.7109375" style="63" customWidth="1"/>
    <col min="11789" max="11790" width="10.5703125" style="63" customWidth="1"/>
    <col min="11791" max="11794" width="9.140625" style="63"/>
    <col min="11795" max="11795" width="12.5703125" style="63" customWidth="1"/>
    <col min="11796" max="11796" width="9.140625" style="63"/>
    <col min="11797" max="11797" width="0" style="63" hidden="1" customWidth="1"/>
    <col min="11798" max="11798" width="9.140625" style="63"/>
    <col min="11799" max="11799" width="0" style="63" hidden="1" customWidth="1"/>
    <col min="11800" max="12031" width="9.140625" style="63"/>
    <col min="12032" max="12032" width="7.85546875" style="63" customWidth="1"/>
    <col min="12033" max="12033" width="10.140625" style="63" customWidth="1"/>
    <col min="12034" max="12043" width="9.140625" style="63"/>
    <col min="12044" max="12044" width="9.7109375" style="63" customWidth="1"/>
    <col min="12045" max="12046" width="10.5703125" style="63" customWidth="1"/>
    <col min="12047" max="12050" width="9.140625" style="63"/>
    <col min="12051" max="12051" width="12.5703125" style="63" customWidth="1"/>
    <col min="12052" max="12052" width="9.140625" style="63"/>
    <col min="12053" max="12053" width="0" style="63" hidden="1" customWidth="1"/>
    <col min="12054" max="12054" width="9.140625" style="63"/>
    <col min="12055" max="12055" width="0" style="63" hidden="1" customWidth="1"/>
    <col min="12056" max="12287" width="9.140625" style="63"/>
    <col min="12288" max="12288" width="7.85546875" style="63" customWidth="1"/>
    <col min="12289" max="12289" width="10.140625" style="63" customWidth="1"/>
    <col min="12290" max="12299" width="9.140625" style="63"/>
    <col min="12300" max="12300" width="9.7109375" style="63" customWidth="1"/>
    <col min="12301" max="12302" width="10.5703125" style="63" customWidth="1"/>
    <col min="12303" max="12306" width="9.140625" style="63"/>
    <col min="12307" max="12307" width="12.5703125" style="63" customWidth="1"/>
    <col min="12308" max="12308" width="9.140625" style="63"/>
    <col min="12309" max="12309" width="0" style="63" hidden="1" customWidth="1"/>
    <col min="12310" max="12310" width="9.140625" style="63"/>
    <col min="12311" max="12311" width="0" style="63" hidden="1" customWidth="1"/>
    <col min="12312" max="12543" width="9.140625" style="63"/>
    <col min="12544" max="12544" width="7.85546875" style="63" customWidth="1"/>
    <col min="12545" max="12545" width="10.140625" style="63" customWidth="1"/>
    <col min="12546" max="12555" width="9.140625" style="63"/>
    <col min="12556" max="12556" width="9.7109375" style="63" customWidth="1"/>
    <col min="12557" max="12558" width="10.5703125" style="63" customWidth="1"/>
    <col min="12559" max="12562" width="9.140625" style="63"/>
    <col min="12563" max="12563" width="12.5703125" style="63" customWidth="1"/>
    <col min="12564" max="12564" width="9.140625" style="63"/>
    <col min="12565" max="12565" width="0" style="63" hidden="1" customWidth="1"/>
    <col min="12566" max="12566" width="9.140625" style="63"/>
    <col min="12567" max="12567" width="0" style="63" hidden="1" customWidth="1"/>
    <col min="12568" max="12799" width="9.140625" style="63"/>
    <col min="12800" max="12800" width="7.85546875" style="63" customWidth="1"/>
    <col min="12801" max="12801" width="10.140625" style="63" customWidth="1"/>
    <col min="12802" max="12811" width="9.140625" style="63"/>
    <col min="12812" max="12812" width="9.7109375" style="63" customWidth="1"/>
    <col min="12813" max="12814" width="10.5703125" style="63" customWidth="1"/>
    <col min="12815" max="12818" width="9.140625" style="63"/>
    <col min="12819" max="12819" width="12.5703125" style="63" customWidth="1"/>
    <col min="12820" max="12820" width="9.140625" style="63"/>
    <col min="12821" max="12821" width="0" style="63" hidden="1" customWidth="1"/>
    <col min="12822" max="12822" width="9.140625" style="63"/>
    <col min="12823" max="12823" width="0" style="63" hidden="1" customWidth="1"/>
    <col min="12824" max="13055" width="9.140625" style="63"/>
    <col min="13056" max="13056" width="7.85546875" style="63" customWidth="1"/>
    <col min="13057" max="13057" width="10.140625" style="63" customWidth="1"/>
    <col min="13058" max="13067" width="9.140625" style="63"/>
    <col min="13068" max="13068" width="9.7109375" style="63" customWidth="1"/>
    <col min="13069" max="13070" width="10.5703125" style="63" customWidth="1"/>
    <col min="13071" max="13074" width="9.140625" style="63"/>
    <col min="13075" max="13075" width="12.5703125" style="63" customWidth="1"/>
    <col min="13076" max="13076" width="9.140625" style="63"/>
    <col min="13077" max="13077" width="0" style="63" hidden="1" customWidth="1"/>
    <col min="13078" max="13078" width="9.140625" style="63"/>
    <col min="13079" max="13079" width="0" style="63" hidden="1" customWidth="1"/>
    <col min="13080" max="13311" width="9.140625" style="63"/>
    <col min="13312" max="13312" width="7.85546875" style="63" customWidth="1"/>
    <col min="13313" max="13313" width="10.140625" style="63" customWidth="1"/>
    <col min="13314" max="13323" width="9.140625" style="63"/>
    <col min="13324" max="13324" width="9.7109375" style="63" customWidth="1"/>
    <col min="13325" max="13326" width="10.5703125" style="63" customWidth="1"/>
    <col min="13327" max="13330" width="9.140625" style="63"/>
    <col min="13331" max="13331" width="12.5703125" style="63" customWidth="1"/>
    <col min="13332" max="13332" width="9.140625" style="63"/>
    <col min="13333" max="13333" width="0" style="63" hidden="1" customWidth="1"/>
    <col min="13334" max="13334" width="9.140625" style="63"/>
    <col min="13335" max="13335" width="0" style="63" hidden="1" customWidth="1"/>
    <col min="13336" max="13567" width="9.140625" style="63"/>
    <col min="13568" max="13568" width="7.85546875" style="63" customWidth="1"/>
    <col min="13569" max="13569" width="10.140625" style="63" customWidth="1"/>
    <col min="13570" max="13579" width="9.140625" style="63"/>
    <col min="13580" max="13580" width="9.7109375" style="63" customWidth="1"/>
    <col min="13581" max="13582" width="10.5703125" style="63" customWidth="1"/>
    <col min="13583" max="13586" width="9.140625" style="63"/>
    <col min="13587" max="13587" width="12.5703125" style="63" customWidth="1"/>
    <col min="13588" max="13588" width="9.140625" style="63"/>
    <col min="13589" max="13589" width="0" style="63" hidden="1" customWidth="1"/>
    <col min="13590" max="13590" width="9.140625" style="63"/>
    <col min="13591" max="13591" width="0" style="63" hidden="1" customWidth="1"/>
    <col min="13592" max="13823" width="9.140625" style="63"/>
    <col min="13824" max="13824" width="7.85546875" style="63" customWidth="1"/>
    <col min="13825" max="13825" width="10.140625" style="63" customWidth="1"/>
    <col min="13826" max="13835" width="9.140625" style="63"/>
    <col min="13836" max="13836" width="9.7109375" style="63" customWidth="1"/>
    <col min="13837" max="13838" width="10.5703125" style="63" customWidth="1"/>
    <col min="13839" max="13842" width="9.140625" style="63"/>
    <col min="13843" max="13843" width="12.5703125" style="63" customWidth="1"/>
    <col min="13844" max="13844" width="9.140625" style="63"/>
    <col min="13845" max="13845" width="0" style="63" hidden="1" customWidth="1"/>
    <col min="13846" max="13846" width="9.140625" style="63"/>
    <col min="13847" max="13847" width="0" style="63" hidden="1" customWidth="1"/>
    <col min="13848" max="14079" width="9.140625" style="63"/>
    <col min="14080" max="14080" width="7.85546875" style="63" customWidth="1"/>
    <col min="14081" max="14081" width="10.140625" style="63" customWidth="1"/>
    <col min="14082" max="14091" width="9.140625" style="63"/>
    <col min="14092" max="14092" width="9.7109375" style="63" customWidth="1"/>
    <col min="14093" max="14094" width="10.5703125" style="63" customWidth="1"/>
    <col min="14095" max="14098" width="9.140625" style="63"/>
    <col min="14099" max="14099" width="12.5703125" style="63" customWidth="1"/>
    <col min="14100" max="14100" width="9.140625" style="63"/>
    <col min="14101" max="14101" width="0" style="63" hidden="1" customWidth="1"/>
    <col min="14102" max="14102" width="9.140625" style="63"/>
    <col min="14103" max="14103" width="0" style="63" hidden="1" customWidth="1"/>
    <col min="14104" max="14335" width="9.140625" style="63"/>
    <col min="14336" max="14336" width="7.85546875" style="63" customWidth="1"/>
    <col min="14337" max="14337" width="10.140625" style="63" customWidth="1"/>
    <col min="14338" max="14347" width="9.140625" style="63"/>
    <col min="14348" max="14348" width="9.7109375" style="63" customWidth="1"/>
    <col min="14349" max="14350" width="10.5703125" style="63" customWidth="1"/>
    <col min="14351" max="14354" width="9.140625" style="63"/>
    <col min="14355" max="14355" width="12.5703125" style="63" customWidth="1"/>
    <col min="14356" max="14356" width="9.140625" style="63"/>
    <col min="14357" max="14357" width="0" style="63" hidden="1" customWidth="1"/>
    <col min="14358" max="14358" width="9.140625" style="63"/>
    <col min="14359" max="14359" width="0" style="63" hidden="1" customWidth="1"/>
    <col min="14360" max="14591" width="9.140625" style="63"/>
    <col min="14592" max="14592" width="7.85546875" style="63" customWidth="1"/>
    <col min="14593" max="14593" width="10.140625" style="63" customWidth="1"/>
    <col min="14594" max="14603" width="9.140625" style="63"/>
    <col min="14604" max="14604" width="9.7109375" style="63" customWidth="1"/>
    <col min="14605" max="14606" width="10.5703125" style="63" customWidth="1"/>
    <col min="14607" max="14610" width="9.140625" style="63"/>
    <col min="14611" max="14611" width="12.5703125" style="63" customWidth="1"/>
    <col min="14612" max="14612" width="9.140625" style="63"/>
    <col min="14613" max="14613" width="0" style="63" hidden="1" customWidth="1"/>
    <col min="14614" max="14614" width="9.140625" style="63"/>
    <col min="14615" max="14615" width="0" style="63" hidden="1" customWidth="1"/>
    <col min="14616" max="14847" width="9.140625" style="63"/>
    <col min="14848" max="14848" width="7.85546875" style="63" customWidth="1"/>
    <col min="14849" max="14849" width="10.140625" style="63" customWidth="1"/>
    <col min="14850" max="14859" width="9.140625" style="63"/>
    <col min="14860" max="14860" width="9.7109375" style="63" customWidth="1"/>
    <col min="14861" max="14862" width="10.5703125" style="63" customWidth="1"/>
    <col min="14863" max="14866" width="9.140625" style="63"/>
    <col min="14867" max="14867" width="12.5703125" style="63" customWidth="1"/>
    <col min="14868" max="14868" width="9.140625" style="63"/>
    <col min="14869" max="14869" width="0" style="63" hidden="1" customWidth="1"/>
    <col min="14870" max="14870" width="9.140625" style="63"/>
    <col min="14871" max="14871" width="0" style="63" hidden="1" customWidth="1"/>
    <col min="14872" max="15103" width="9.140625" style="63"/>
    <col min="15104" max="15104" width="7.85546875" style="63" customWidth="1"/>
    <col min="15105" max="15105" width="10.140625" style="63" customWidth="1"/>
    <col min="15106" max="15115" width="9.140625" style="63"/>
    <col min="15116" max="15116" width="9.7109375" style="63" customWidth="1"/>
    <col min="15117" max="15118" width="10.5703125" style="63" customWidth="1"/>
    <col min="15119" max="15122" width="9.140625" style="63"/>
    <col min="15123" max="15123" width="12.5703125" style="63" customWidth="1"/>
    <col min="15124" max="15124" width="9.140625" style="63"/>
    <col min="15125" max="15125" width="0" style="63" hidden="1" customWidth="1"/>
    <col min="15126" max="15126" width="9.140625" style="63"/>
    <col min="15127" max="15127" width="0" style="63" hidden="1" customWidth="1"/>
    <col min="15128" max="15359" width="9.140625" style="63"/>
    <col min="15360" max="15360" width="7.85546875" style="63" customWidth="1"/>
    <col min="15361" max="15361" width="10.140625" style="63" customWidth="1"/>
    <col min="15362" max="15371" width="9.140625" style="63"/>
    <col min="15372" max="15372" width="9.7109375" style="63" customWidth="1"/>
    <col min="15373" max="15374" width="10.5703125" style="63" customWidth="1"/>
    <col min="15375" max="15378" width="9.140625" style="63"/>
    <col min="15379" max="15379" width="12.5703125" style="63" customWidth="1"/>
    <col min="15380" max="15380" width="9.140625" style="63"/>
    <col min="15381" max="15381" width="0" style="63" hidden="1" customWidth="1"/>
    <col min="15382" max="15382" width="9.140625" style="63"/>
    <col min="15383" max="15383" width="0" style="63" hidden="1" customWidth="1"/>
    <col min="15384" max="15615" width="9.140625" style="63"/>
    <col min="15616" max="15616" width="7.85546875" style="63" customWidth="1"/>
    <col min="15617" max="15617" width="10.140625" style="63" customWidth="1"/>
    <col min="15618" max="15627" width="9.140625" style="63"/>
    <col min="15628" max="15628" width="9.7109375" style="63" customWidth="1"/>
    <col min="15629" max="15630" width="10.5703125" style="63" customWidth="1"/>
    <col min="15631" max="15634" width="9.140625" style="63"/>
    <col min="15635" max="15635" width="12.5703125" style="63" customWidth="1"/>
    <col min="15636" max="15636" width="9.140625" style="63"/>
    <col min="15637" max="15637" width="0" style="63" hidden="1" customWidth="1"/>
    <col min="15638" max="15638" width="9.140625" style="63"/>
    <col min="15639" max="15639" width="0" style="63" hidden="1" customWidth="1"/>
    <col min="15640" max="15871" width="9.140625" style="63"/>
    <col min="15872" max="15872" width="7.85546875" style="63" customWidth="1"/>
    <col min="15873" max="15873" width="10.140625" style="63" customWidth="1"/>
    <col min="15874" max="15883" width="9.140625" style="63"/>
    <col min="15884" max="15884" width="9.7109375" style="63" customWidth="1"/>
    <col min="15885" max="15886" width="10.5703125" style="63" customWidth="1"/>
    <col min="15887" max="15890" width="9.140625" style="63"/>
    <col min="15891" max="15891" width="12.5703125" style="63" customWidth="1"/>
    <col min="15892" max="15892" width="9.140625" style="63"/>
    <col min="15893" max="15893" width="0" style="63" hidden="1" customWidth="1"/>
    <col min="15894" max="15894" width="9.140625" style="63"/>
    <col min="15895" max="15895" width="0" style="63" hidden="1" customWidth="1"/>
    <col min="15896" max="16127" width="9.140625" style="63"/>
    <col min="16128" max="16128" width="7.85546875" style="63" customWidth="1"/>
    <col min="16129" max="16129" width="10.140625" style="63" customWidth="1"/>
    <col min="16130" max="16139" width="9.140625" style="63"/>
    <col min="16140" max="16140" width="9.7109375" style="63" customWidth="1"/>
    <col min="16141" max="16142" width="10.5703125" style="63" customWidth="1"/>
    <col min="16143" max="16146" width="9.140625" style="63"/>
    <col min="16147" max="16147" width="12.5703125" style="63" customWidth="1"/>
    <col min="16148" max="16148" width="9.140625" style="63"/>
    <col min="16149" max="16149" width="0" style="63" hidden="1" customWidth="1"/>
    <col min="16150" max="16150" width="9.140625" style="63"/>
    <col min="16151" max="16151" width="0" style="63" hidden="1" customWidth="1"/>
    <col min="16152" max="16384" width="9.140625" style="63"/>
  </cols>
  <sheetData>
    <row r="1" spans="1:26" s="9" customFormat="1" ht="111.75" customHeight="1" thickBot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05" t="s">
        <v>9</v>
      </c>
      <c r="K1" s="105" t="s">
        <v>10</v>
      </c>
      <c r="L1" s="64"/>
      <c r="M1" s="139" t="s">
        <v>55</v>
      </c>
      <c r="N1" s="1" t="s">
        <v>11</v>
      </c>
      <c r="O1" s="140" t="s">
        <v>9</v>
      </c>
      <c r="P1" s="141"/>
      <c r="Q1" s="139" t="s">
        <v>12</v>
      </c>
      <c r="R1" s="143" t="s">
        <v>58</v>
      </c>
      <c r="S1" s="146" t="s">
        <v>13</v>
      </c>
      <c r="T1" s="5" t="s">
        <v>14</v>
      </c>
      <c r="U1" s="6" t="s">
        <v>15</v>
      </c>
      <c r="V1" s="7" t="s">
        <v>16</v>
      </c>
      <c r="W1" s="7" t="s">
        <v>17</v>
      </c>
      <c r="X1" s="147" t="s">
        <v>56</v>
      </c>
      <c r="Y1" s="8"/>
    </row>
    <row r="2" spans="1:26" s="9" customFormat="1" ht="13.5" thickTop="1">
      <c r="A2" s="108" t="s">
        <v>18</v>
      </c>
      <c r="B2" s="124">
        <v>31016</v>
      </c>
      <c r="C2" s="124">
        <v>5520</v>
      </c>
      <c r="D2" s="124">
        <v>3708</v>
      </c>
      <c r="E2" s="109">
        <v>634</v>
      </c>
      <c r="F2" s="110">
        <v>1307</v>
      </c>
      <c r="G2" s="111">
        <v>54</v>
      </c>
      <c r="H2" s="112">
        <v>79</v>
      </c>
      <c r="I2" s="123">
        <v>500000</v>
      </c>
      <c r="J2" s="10">
        <f>(C2*$F$37+E2*$F$40+F2*$F$42+G2*$F$43+H2*$F$41)/100</f>
        <v>3101.01</v>
      </c>
      <c r="K2" s="11">
        <f>J2/$J$24</f>
        <v>2.4789797028895246E-2</v>
      </c>
      <c r="L2" s="65"/>
      <c r="M2" s="138">
        <f t="shared" ref="M2:M24" si="0">$K$36*K2</f>
        <v>148738.78217337147</v>
      </c>
      <c r="N2" s="134">
        <v>568</v>
      </c>
      <c r="O2" s="10">
        <f>(D2*$L$38+N2*$L$39)/100</f>
        <v>1824</v>
      </c>
      <c r="P2" s="142">
        <f t="shared" ref="P2:P23" si="1">O2/$O$24</f>
        <v>3.2505488865444382E-2</v>
      </c>
      <c r="Q2" s="138">
        <f>$M$36*P2</f>
        <v>65010.977730888764</v>
      </c>
      <c r="R2" s="144" t="s">
        <v>19</v>
      </c>
      <c r="S2" s="145">
        <f t="shared" ref="S2:S23" si="2">M2+Q2</f>
        <v>213749.75990426022</v>
      </c>
      <c r="T2" s="14">
        <v>464500</v>
      </c>
      <c r="U2" s="15" t="e">
        <f>(#REF!/(T2/100))/100</f>
        <v>#REF!</v>
      </c>
      <c r="V2" s="16">
        <v>24000</v>
      </c>
      <c r="W2" s="17" t="e">
        <f>(#REF!/(V2/100))/100</f>
        <v>#REF!</v>
      </c>
      <c r="X2" s="148">
        <v>213800</v>
      </c>
      <c r="Y2" s="8"/>
    </row>
    <row r="3" spans="1:26" s="9" customFormat="1">
      <c r="A3" s="111" t="s">
        <v>20</v>
      </c>
      <c r="B3" s="125">
        <v>52434</v>
      </c>
      <c r="C3" s="125">
        <v>8715</v>
      </c>
      <c r="D3" s="125">
        <v>6857</v>
      </c>
      <c r="E3" s="113">
        <v>1087</v>
      </c>
      <c r="F3" s="113">
        <v>1644</v>
      </c>
      <c r="G3" s="111">
        <v>81</v>
      </c>
      <c r="H3" s="113">
        <v>99</v>
      </c>
      <c r="I3" s="130">
        <v>1500000</v>
      </c>
      <c r="J3" s="10">
        <f t="shared" ref="J3:J23" si="3">(C3*$F$37+D3*$F$38+E3*$F$40+F3*$F$42+G3*$F$43+H3*$F$41)/100</f>
        <v>4868.1400000000003</v>
      </c>
      <c r="K3" s="11">
        <f t="shared" ref="K3:K24" si="4">J3/$J$24</f>
        <v>3.891641836312882E-2</v>
      </c>
      <c r="L3" s="65"/>
      <c r="M3" s="106">
        <f t="shared" si="0"/>
        <v>233498.51017877291</v>
      </c>
      <c r="N3" s="135">
        <v>1196</v>
      </c>
      <c r="O3" s="12"/>
      <c r="P3" s="13">
        <f t="shared" si="1"/>
        <v>0</v>
      </c>
      <c r="Q3" s="106">
        <f t="shared" ref="Q3:Q23" si="5">$M$36*P3</f>
        <v>0</v>
      </c>
      <c r="R3" s="18" t="s">
        <v>57</v>
      </c>
      <c r="S3" s="103">
        <f t="shared" si="2"/>
        <v>233498.51017877291</v>
      </c>
      <c r="T3" s="14">
        <v>753400</v>
      </c>
      <c r="U3" s="15" t="e">
        <f>(#REF!/(T3/100))/100</f>
        <v>#REF!</v>
      </c>
      <c r="V3" s="16">
        <v>250000</v>
      </c>
      <c r="W3" s="17" t="e">
        <f>(#REF!/(V3/100))/100</f>
        <v>#REF!</v>
      </c>
      <c r="X3" s="132">
        <v>233500</v>
      </c>
      <c r="Y3" s="8"/>
    </row>
    <row r="4" spans="1:26" s="9" customFormat="1">
      <c r="A4" s="111" t="s">
        <v>21</v>
      </c>
      <c r="B4" s="125">
        <v>76322</v>
      </c>
      <c r="C4" s="125">
        <v>13881</v>
      </c>
      <c r="D4" s="125">
        <v>9634</v>
      </c>
      <c r="E4" s="113">
        <v>1661</v>
      </c>
      <c r="F4" s="113">
        <v>1998</v>
      </c>
      <c r="G4" s="111">
        <v>171</v>
      </c>
      <c r="H4" s="113">
        <v>255</v>
      </c>
      <c r="I4" s="122">
        <v>2500000</v>
      </c>
      <c r="J4" s="10">
        <f t="shared" si="3"/>
        <v>7666.64</v>
      </c>
      <c r="K4" s="11">
        <f t="shared" si="4"/>
        <v>6.1287918934027769E-2</v>
      </c>
      <c r="L4" s="65"/>
      <c r="M4" s="106">
        <f t="shared" si="0"/>
        <v>367727.51360416663</v>
      </c>
      <c r="N4" s="135">
        <v>1169</v>
      </c>
      <c r="O4" s="12">
        <f>(D4*$L$38+N4*$L$39)/100</f>
        <v>4555</v>
      </c>
      <c r="P4" s="13">
        <f t="shared" si="1"/>
        <v>8.1174617205098235E-2</v>
      </c>
      <c r="Q4" s="106">
        <f t="shared" si="5"/>
        <v>162349.23441019646</v>
      </c>
      <c r="R4" s="18" t="s">
        <v>19</v>
      </c>
      <c r="S4" s="103">
        <f t="shared" si="2"/>
        <v>530076.74801436311</v>
      </c>
      <c r="T4" s="14">
        <v>1153100</v>
      </c>
      <c r="U4" s="15" t="e">
        <f>(#REF!/(T4/100))/100</f>
        <v>#REF!</v>
      </c>
      <c r="V4" s="16">
        <v>590000</v>
      </c>
      <c r="W4" s="17" t="e">
        <f>(#REF!/(V4/100))/100</f>
        <v>#REF!</v>
      </c>
      <c r="X4" s="132">
        <v>530100</v>
      </c>
      <c r="Y4" s="8"/>
    </row>
    <row r="5" spans="1:26" s="9" customFormat="1">
      <c r="A5" s="111" t="s">
        <v>22</v>
      </c>
      <c r="B5" s="126">
        <v>142222</v>
      </c>
      <c r="C5" s="126">
        <v>32724</v>
      </c>
      <c r="D5" s="126">
        <v>20153</v>
      </c>
      <c r="E5" s="113">
        <v>2984</v>
      </c>
      <c r="F5" s="113">
        <v>1036</v>
      </c>
      <c r="G5" s="111">
        <v>3242</v>
      </c>
      <c r="H5" s="113">
        <v>203</v>
      </c>
      <c r="I5" s="130">
        <v>1500000</v>
      </c>
      <c r="J5" s="10">
        <f t="shared" si="3"/>
        <v>17494.09</v>
      </c>
      <c r="K5" s="11">
        <f t="shared" si="4"/>
        <v>0.13984957813913082</v>
      </c>
      <c r="L5" s="65"/>
      <c r="M5" s="106">
        <f t="shared" si="0"/>
        <v>839097.46883478493</v>
      </c>
      <c r="N5" s="135">
        <v>9984</v>
      </c>
      <c r="O5" s="12"/>
      <c r="P5" s="13">
        <f t="shared" si="1"/>
        <v>0</v>
      </c>
      <c r="Q5" s="106">
        <f t="shared" si="5"/>
        <v>0</v>
      </c>
      <c r="R5" s="18" t="s">
        <v>57</v>
      </c>
      <c r="S5" s="103">
        <f t="shared" si="2"/>
        <v>839097.46883478493</v>
      </c>
      <c r="T5" s="14">
        <v>2521500</v>
      </c>
      <c r="U5" s="15" t="e">
        <f>(#REF!/(T5/100))/100</f>
        <v>#REF!</v>
      </c>
      <c r="V5" s="16">
        <v>1900000</v>
      </c>
      <c r="W5" s="17" t="e">
        <f>(#REF!/(V5/100))/100</f>
        <v>#REF!</v>
      </c>
      <c r="X5" s="132">
        <v>839100</v>
      </c>
      <c r="Y5" s="8"/>
    </row>
    <row r="6" spans="1:26" s="9" customFormat="1">
      <c r="A6" s="111" t="s">
        <v>23</v>
      </c>
      <c r="B6" s="127">
        <v>89962</v>
      </c>
      <c r="C6" s="127">
        <v>13562</v>
      </c>
      <c r="D6" s="127">
        <v>14340</v>
      </c>
      <c r="E6" s="113">
        <v>1262</v>
      </c>
      <c r="F6" s="113">
        <v>2731</v>
      </c>
      <c r="G6" s="111">
        <v>237</v>
      </c>
      <c r="H6" s="113">
        <v>229</v>
      </c>
      <c r="I6" s="122">
        <v>2650000</v>
      </c>
      <c r="J6" s="10">
        <f t="shared" si="3"/>
        <v>7485.38</v>
      </c>
      <c r="K6" s="11">
        <f t="shared" si="4"/>
        <v>5.9838907608860306E-2</v>
      </c>
      <c r="L6" s="65"/>
      <c r="M6" s="106">
        <f t="shared" si="0"/>
        <v>359033.44565316185</v>
      </c>
      <c r="N6" s="135">
        <v>2780</v>
      </c>
      <c r="O6" s="12"/>
      <c r="P6" s="13">
        <f t="shared" si="1"/>
        <v>0</v>
      </c>
      <c r="Q6" s="106">
        <f t="shared" si="5"/>
        <v>0</v>
      </c>
      <c r="R6" s="18" t="s">
        <v>57</v>
      </c>
      <c r="S6" s="103">
        <f t="shared" si="2"/>
        <v>359033.44565316185</v>
      </c>
      <c r="T6" s="14">
        <v>1277100</v>
      </c>
      <c r="U6" s="15" t="e">
        <f>(#REF!/(T6/100))/100</f>
        <v>#REF!</v>
      </c>
      <c r="V6" s="16">
        <v>750100</v>
      </c>
      <c r="W6" s="17" t="e">
        <f>(#REF!/(V6/100))/100</f>
        <v>#REF!</v>
      </c>
      <c r="X6" s="132">
        <v>359000</v>
      </c>
      <c r="Y6" s="8"/>
    </row>
    <row r="7" spans="1:26" s="9" customFormat="1">
      <c r="A7" s="111" t="s">
        <v>24</v>
      </c>
      <c r="B7" s="127">
        <v>115400</v>
      </c>
      <c r="C7" s="127">
        <v>24501</v>
      </c>
      <c r="D7" s="127">
        <v>17653</v>
      </c>
      <c r="E7" s="113">
        <v>2526</v>
      </c>
      <c r="F7" s="113">
        <v>3260</v>
      </c>
      <c r="G7" s="111">
        <v>144</v>
      </c>
      <c r="H7" s="113">
        <v>316</v>
      </c>
      <c r="I7" s="130">
        <v>2000000</v>
      </c>
      <c r="J7" s="10">
        <f t="shared" si="3"/>
        <v>13371.98</v>
      </c>
      <c r="K7" s="11">
        <f t="shared" si="4"/>
        <v>0.10689700132358382</v>
      </c>
      <c r="L7" s="65"/>
      <c r="M7" s="106">
        <f t="shared" si="0"/>
        <v>641382.00794150296</v>
      </c>
      <c r="N7" s="135">
        <v>2196</v>
      </c>
      <c r="O7" s="12">
        <f>(D7*$L$38+N7*$L$39)/100</f>
        <v>8378.7999999999993</v>
      </c>
      <c r="P7" s="13">
        <f t="shared" si="1"/>
        <v>0.14931852527729461</v>
      </c>
      <c r="Q7" s="106">
        <f t="shared" si="5"/>
        <v>298637.05055458925</v>
      </c>
      <c r="R7" s="18" t="s">
        <v>19</v>
      </c>
      <c r="S7" s="103">
        <f t="shared" si="2"/>
        <v>940019.05849609221</v>
      </c>
      <c r="T7" s="14">
        <v>1994000</v>
      </c>
      <c r="U7" s="15" t="e">
        <f>(#REF!/(T7/100))/100</f>
        <v>#REF!</v>
      </c>
      <c r="V7" s="16">
        <v>1845000</v>
      </c>
      <c r="W7" s="17" t="e">
        <f>(#REF!/(V7/100))/100</f>
        <v>#REF!</v>
      </c>
      <c r="X7" s="132">
        <v>940000</v>
      </c>
      <c r="Y7" s="8"/>
    </row>
    <row r="8" spans="1:26" s="9" customFormat="1">
      <c r="A8" s="111" t="s">
        <v>25</v>
      </c>
      <c r="B8" s="127">
        <v>45209</v>
      </c>
      <c r="C8" s="127">
        <v>7427</v>
      </c>
      <c r="D8" s="127">
        <v>6444</v>
      </c>
      <c r="E8" s="113">
        <v>1044</v>
      </c>
      <c r="F8" s="113">
        <v>2095</v>
      </c>
      <c r="G8" s="111">
        <v>106</v>
      </c>
      <c r="H8" s="113">
        <v>128</v>
      </c>
      <c r="I8" s="122">
        <v>1000000</v>
      </c>
      <c r="J8" s="10">
        <f t="shared" si="3"/>
        <v>4268.92</v>
      </c>
      <c r="K8" s="11">
        <f t="shared" si="4"/>
        <v>3.412619125142824E-2</v>
      </c>
      <c r="L8" s="65"/>
      <c r="M8" s="106">
        <f t="shared" si="0"/>
        <v>204757.14750856944</v>
      </c>
      <c r="N8" s="135">
        <v>715</v>
      </c>
      <c r="O8" s="12">
        <f>(D8*$L$38+N8*$L$39)/100</f>
        <v>3006.6</v>
      </c>
      <c r="P8" s="13">
        <f t="shared" si="1"/>
        <v>5.3580593652875597E-2</v>
      </c>
      <c r="Q8" s="106">
        <f t="shared" si="5"/>
        <v>107161.1873057512</v>
      </c>
      <c r="R8" s="18" t="s">
        <v>19</v>
      </c>
      <c r="S8" s="103">
        <f t="shared" si="2"/>
        <v>311918.33481432067</v>
      </c>
      <c r="T8" s="14">
        <v>660000</v>
      </c>
      <c r="U8" s="15" t="e">
        <f>(#REF!/(T8/100))/100</f>
        <v>#REF!</v>
      </c>
      <c r="V8" s="16">
        <v>610000</v>
      </c>
      <c r="W8" s="17" t="e">
        <f>(#REF!/(V8/100))/100</f>
        <v>#REF!</v>
      </c>
      <c r="X8" s="132">
        <v>311900</v>
      </c>
      <c r="Y8" s="8"/>
    </row>
    <row r="9" spans="1:26" s="9" customFormat="1">
      <c r="A9" s="111" t="s">
        <v>26</v>
      </c>
      <c r="B9" s="127">
        <v>117744</v>
      </c>
      <c r="C9" s="127">
        <v>21845</v>
      </c>
      <c r="D9" s="127">
        <v>18210</v>
      </c>
      <c r="E9" s="113">
        <v>2348</v>
      </c>
      <c r="F9" s="113">
        <v>11628</v>
      </c>
      <c r="G9" s="111">
        <v>112</v>
      </c>
      <c r="H9" s="113">
        <v>217</v>
      </c>
      <c r="I9" s="122">
        <v>2500000</v>
      </c>
      <c r="J9" s="10">
        <f t="shared" si="3"/>
        <v>12991.75</v>
      </c>
      <c r="K9" s="11">
        <f t="shared" si="4"/>
        <v>0.10385740308807447</v>
      </c>
      <c r="L9" s="65"/>
      <c r="M9" s="106">
        <f t="shared" si="0"/>
        <v>623144.41852844681</v>
      </c>
      <c r="N9" s="135">
        <v>1456</v>
      </c>
      <c r="O9" s="12">
        <f>(D9*$L$38+N9*$L$39)/100</f>
        <v>8157.6</v>
      </c>
      <c r="P9" s="13">
        <f t="shared" si="1"/>
        <v>0.1453765219126914</v>
      </c>
      <c r="Q9" s="106">
        <f t="shared" si="5"/>
        <v>290753.04382538283</v>
      </c>
      <c r="R9" s="18" t="s">
        <v>19</v>
      </c>
      <c r="S9" s="103">
        <f t="shared" si="2"/>
        <v>913897.46235382964</v>
      </c>
      <c r="T9" s="14">
        <v>1828500</v>
      </c>
      <c r="U9" s="15" t="e">
        <f>(#REF!/(T9/100))/100</f>
        <v>#REF!</v>
      </c>
      <c r="V9" s="16">
        <v>1140000</v>
      </c>
      <c r="W9" s="17" t="e">
        <f>(#REF!/(V9/100))/100</f>
        <v>#REF!</v>
      </c>
      <c r="X9" s="132">
        <v>913900</v>
      </c>
      <c r="Y9" s="8"/>
    </row>
    <row r="10" spans="1:26" s="9" customFormat="1">
      <c r="A10" s="111" t="s">
        <v>27</v>
      </c>
      <c r="B10" s="125">
        <v>55984</v>
      </c>
      <c r="C10" s="125">
        <v>10328</v>
      </c>
      <c r="D10" s="125">
        <v>8211</v>
      </c>
      <c r="E10" s="113">
        <v>893</v>
      </c>
      <c r="F10" s="114">
        <v>2385</v>
      </c>
      <c r="G10" s="111">
        <v>41</v>
      </c>
      <c r="H10" s="114">
        <v>50</v>
      </c>
      <c r="I10" s="122">
        <v>750000</v>
      </c>
      <c r="J10" s="10">
        <f t="shared" si="3"/>
        <v>5704.79</v>
      </c>
      <c r="K10" s="11">
        <f t="shared" si="4"/>
        <v>4.5604685632252492E-2</v>
      </c>
      <c r="L10" s="65"/>
      <c r="M10" s="106">
        <f t="shared" si="0"/>
        <v>273628.11379351496</v>
      </c>
      <c r="N10" s="135">
        <v>2082</v>
      </c>
      <c r="O10" s="12"/>
      <c r="P10" s="13">
        <f t="shared" si="1"/>
        <v>0</v>
      </c>
      <c r="Q10" s="106">
        <f t="shared" si="5"/>
        <v>0</v>
      </c>
      <c r="R10" s="18" t="s">
        <v>57</v>
      </c>
      <c r="S10" s="103">
        <f t="shared" si="2"/>
        <v>273628.11379351496</v>
      </c>
      <c r="T10" s="14">
        <v>810500</v>
      </c>
      <c r="U10" s="15" t="e">
        <f>(#REF!/(T10/100))/100</f>
        <v>#REF!</v>
      </c>
      <c r="V10" s="16">
        <v>600000</v>
      </c>
      <c r="W10" s="17" t="e">
        <f>(#REF!/(V10/100))/100</f>
        <v>#REF!</v>
      </c>
      <c r="X10" s="132">
        <v>273600</v>
      </c>
      <c r="Y10" s="8"/>
    </row>
    <row r="11" spans="1:26" s="9" customFormat="1">
      <c r="A11" s="111" t="s">
        <v>28</v>
      </c>
      <c r="B11" s="125">
        <v>114194</v>
      </c>
      <c r="C11" s="125">
        <v>26128</v>
      </c>
      <c r="D11" s="125">
        <v>15341</v>
      </c>
      <c r="E11" s="113">
        <v>3026</v>
      </c>
      <c r="F11" s="114">
        <v>5904</v>
      </c>
      <c r="G11" s="111">
        <v>100</v>
      </c>
      <c r="H11" s="114">
        <v>247</v>
      </c>
      <c r="I11" s="130">
        <v>2500000</v>
      </c>
      <c r="J11" s="10">
        <f t="shared" si="3"/>
        <v>14637.11</v>
      </c>
      <c r="K11" s="11">
        <f t="shared" si="4"/>
        <v>0.1170105823553013</v>
      </c>
      <c r="L11" s="65"/>
      <c r="M11" s="106">
        <f t="shared" si="0"/>
        <v>702063.49413180782</v>
      </c>
      <c r="N11" s="135">
        <v>1502</v>
      </c>
      <c r="O11" s="12"/>
      <c r="P11" s="13">
        <f t="shared" si="1"/>
        <v>0</v>
      </c>
      <c r="Q11" s="106">
        <f t="shared" si="5"/>
        <v>0</v>
      </c>
      <c r="R11" s="18" t="s">
        <v>57</v>
      </c>
      <c r="S11" s="103">
        <f t="shared" si="2"/>
        <v>702063.49413180782</v>
      </c>
      <c r="T11" s="14">
        <v>2007600</v>
      </c>
      <c r="U11" s="15" t="e">
        <f>(#REF!/(T11/100))/100</f>
        <v>#REF!</v>
      </c>
      <c r="V11" s="16">
        <v>1801600</v>
      </c>
      <c r="W11" s="17" t="e">
        <f>(#REF!/(V11/100))/100</f>
        <v>#REF!</v>
      </c>
      <c r="X11" s="132">
        <v>702100</v>
      </c>
      <c r="Y11" s="8"/>
    </row>
    <row r="12" spans="1:26" s="9" customFormat="1">
      <c r="A12" s="111" t="s">
        <v>29</v>
      </c>
      <c r="B12" s="127">
        <v>86206</v>
      </c>
      <c r="C12" s="127">
        <v>13797</v>
      </c>
      <c r="D12" s="127">
        <v>12491</v>
      </c>
      <c r="E12" s="113">
        <v>1696</v>
      </c>
      <c r="F12" s="114">
        <v>3876</v>
      </c>
      <c r="G12" s="111">
        <v>210</v>
      </c>
      <c r="H12" s="114">
        <v>150</v>
      </c>
      <c r="I12" s="122">
        <v>1000000</v>
      </c>
      <c r="J12" s="10">
        <f t="shared" si="3"/>
        <v>7856.5</v>
      </c>
      <c r="K12" s="11">
        <f t="shared" si="4"/>
        <v>6.2805679555214433E-2</v>
      </c>
      <c r="L12" s="65"/>
      <c r="M12" s="106">
        <f t="shared" si="0"/>
        <v>376834.07733128662</v>
      </c>
      <c r="N12" s="135">
        <v>1233</v>
      </c>
      <c r="O12" s="12">
        <f>(D12*$L$38+N12*$L$39)/100</f>
        <v>5736.2</v>
      </c>
      <c r="P12" s="13">
        <f t="shared" si="1"/>
        <v>0.10222477260414588</v>
      </c>
      <c r="Q12" s="106">
        <f t="shared" si="5"/>
        <v>204449.54520829176</v>
      </c>
      <c r="R12" s="18" t="s">
        <v>19</v>
      </c>
      <c r="S12" s="103">
        <f t="shared" si="2"/>
        <v>581283.62253957835</v>
      </c>
      <c r="T12" s="14">
        <v>1143100</v>
      </c>
      <c r="U12" s="15" t="e">
        <f>(#REF!/(T12/100))/100</f>
        <v>#REF!</v>
      </c>
      <c r="V12" s="16">
        <v>583000</v>
      </c>
      <c r="W12" s="17" t="e">
        <f>(#REF!/(V12/100))/100</f>
        <v>#REF!</v>
      </c>
      <c r="X12" s="132">
        <v>581300</v>
      </c>
      <c r="Y12" s="19"/>
      <c r="Z12" s="20"/>
    </row>
    <row r="13" spans="1:26" s="9" customFormat="1">
      <c r="A13" s="111" t="s">
        <v>30</v>
      </c>
      <c r="B13" s="127">
        <v>66216</v>
      </c>
      <c r="C13" s="127">
        <v>9428</v>
      </c>
      <c r="D13" s="127">
        <v>9441</v>
      </c>
      <c r="E13" s="113">
        <v>818</v>
      </c>
      <c r="F13" s="114">
        <v>1576</v>
      </c>
      <c r="G13" s="111">
        <v>54</v>
      </c>
      <c r="H13" s="114">
        <v>115</v>
      </c>
      <c r="I13" s="122">
        <v>3500000</v>
      </c>
      <c r="J13" s="10">
        <f t="shared" si="3"/>
        <v>5140.6099999999997</v>
      </c>
      <c r="K13" s="11">
        <f t="shared" si="4"/>
        <v>4.1094571931309214E-2</v>
      </c>
      <c r="L13" s="65"/>
      <c r="M13" s="106">
        <f t="shared" si="0"/>
        <v>246567.43158785527</v>
      </c>
      <c r="N13" s="135">
        <v>3830</v>
      </c>
      <c r="O13" s="12">
        <f>(D13*$L$38+N13*$L$39)/100</f>
        <v>6074.4</v>
      </c>
      <c r="P13" s="13">
        <f t="shared" si="1"/>
        <v>0.10825183199794702</v>
      </c>
      <c r="Q13" s="106">
        <f t="shared" si="5"/>
        <v>216503.66399589405</v>
      </c>
      <c r="R13" s="18" t="s">
        <v>19</v>
      </c>
      <c r="S13" s="103">
        <f t="shared" si="2"/>
        <v>463071.09558374935</v>
      </c>
      <c r="T13" s="14">
        <v>801200</v>
      </c>
      <c r="U13" s="15" t="e">
        <f>(#REF!/(T13/100))/100</f>
        <v>#REF!</v>
      </c>
      <c r="V13" s="16">
        <v>750000</v>
      </c>
      <c r="W13" s="17" t="e">
        <f>(#REF!/(V13/100))/100</f>
        <v>#REF!</v>
      </c>
      <c r="X13" s="132">
        <v>463100</v>
      </c>
      <c r="Y13" s="21"/>
    </row>
    <row r="14" spans="1:26" s="9" customFormat="1">
      <c r="A14" s="111" t="s">
        <v>31</v>
      </c>
      <c r="B14" s="128">
        <v>66239</v>
      </c>
      <c r="C14" s="128">
        <v>6369</v>
      </c>
      <c r="D14" s="128">
        <v>11069</v>
      </c>
      <c r="E14" s="115">
        <v>843</v>
      </c>
      <c r="F14" s="116">
        <v>1542</v>
      </c>
      <c r="G14" s="117">
        <v>86</v>
      </c>
      <c r="H14" s="116">
        <v>145</v>
      </c>
      <c r="I14" s="122">
        <v>588672</v>
      </c>
      <c r="J14" s="10">
        <f t="shared" si="3"/>
        <v>3617.13</v>
      </c>
      <c r="K14" s="11">
        <f t="shared" si="4"/>
        <v>2.8915714082549834E-2</v>
      </c>
      <c r="L14" s="65"/>
      <c r="M14" s="106">
        <f t="shared" si="0"/>
        <v>173494.28449529901</v>
      </c>
      <c r="N14" s="135">
        <v>1820</v>
      </c>
      <c r="O14" s="12">
        <f>(D14*$L$38+N14*$L$39)/100</f>
        <v>5519.6</v>
      </c>
      <c r="P14" s="13">
        <f t="shared" si="1"/>
        <v>9.8364745801374359E-2</v>
      </c>
      <c r="Q14" s="106">
        <f t="shared" si="5"/>
        <v>196729.49160274872</v>
      </c>
      <c r="R14" s="18" t="s">
        <v>19</v>
      </c>
      <c r="S14" s="103">
        <f t="shared" si="2"/>
        <v>370223.77609804773</v>
      </c>
      <c r="T14" s="14">
        <v>739800</v>
      </c>
      <c r="U14" s="15" t="e">
        <f>(#REF!/(T14/100))/100</f>
        <v>#REF!</v>
      </c>
      <c r="V14" s="16">
        <v>300000</v>
      </c>
      <c r="W14" s="17" t="e">
        <f>(#REF!/(V14/100))/100</f>
        <v>#REF!</v>
      </c>
      <c r="X14" s="132">
        <v>370200</v>
      </c>
      <c r="Y14" s="8"/>
    </row>
    <row r="15" spans="1:26" s="9" customFormat="1">
      <c r="A15" s="111" t="s">
        <v>32</v>
      </c>
      <c r="B15" s="128">
        <v>49653</v>
      </c>
      <c r="C15" s="128">
        <v>5451</v>
      </c>
      <c r="D15" s="128">
        <v>8970</v>
      </c>
      <c r="E15" s="115">
        <v>853</v>
      </c>
      <c r="F15" s="116">
        <v>2578</v>
      </c>
      <c r="G15" s="117">
        <v>74</v>
      </c>
      <c r="H15" s="116">
        <v>52</v>
      </c>
      <c r="I15" s="130">
        <v>1600000</v>
      </c>
      <c r="J15" s="10">
        <f t="shared" si="3"/>
        <v>3280</v>
      </c>
      <c r="K15" s="11">
        <f t="shared" si="4"/>
        <v>2.6220661737555315E-2</v>
      </c>
      <c r="L15" s="65"/>
      <c r="M15" s="106">
        <f t="shared" si="0"/>
        <v>157323.97042533188</v>
      </c>
      <c r="N15" s="135">
        <v>3872</v>
      </c>
      <c r="O15" s="12">
        <f>(D15*$L$38+N15*$L$39)/100</f>
        <v>5911.2</v>
      </c>
      <c r="P15" s="13">
        <f t="shared" si="1"/>
        <v>0.10534344615209147</v>
      </c>
      <c r="Q15" s="106">
        <f t="shared" si="5"/>
        <v>210686.89230418295</v>
      </c>
      <c r="R15" s="18" t="s">
        <v>19</v>
      </c>
      <c r="S15" s="103">
        <f t="shared" si="2"/>
        <v>368010.86272951483</v>
      </c>
      <c r="T15" s="14">
        <v>650600</v>
      </c>
      <c r="U15" s="15" t="e">
        <f>(#REF!/(T15/100))/100</f>
        <v>#REF!</v>
      </c>
      <c r="V15" s="16">
        <v>641600</v>
      </c>
      <c r="W15" s="17" t="e">
        <f>(#REF!/(V15/100))/100</f>
        <v>#REF!</v>
      </c>
      <c r="X15" s="132">
        <v>368000</v>
      </c>
      <c r="Y15" s="8"/>
    </row>
    <row r="16" spans="1:26" s="9" customFormat="1">
      <c r="A16" s="111" t="s">
        <v>33</v>
      </c>
      <c r="B16" s="128">
        <v>46024</v>
      </c>
      <c r="C16" s="128">
        <v>6083</v>
      </c>
      <c r="D16" s="128">
        <v>7545</v>
      </c>
      <c r="E16" s="115">
        <v>654</v>
      </c>
      <c r="F16" s="116">
        <v>1496</v>
      </c>
      <c r="G16" s="117">
        <v>52</v>
      </c>
      <c r="H16" s="116">
        <v>52</v>
      </c>
      <c r="I16" s="130">
        <v>1000000</v>
      </c>
      <c r="J16" s="10">
        <f t="shared" si="3"/>
        <v>3409.34</v>
      </c>
      <c r="K16" s="11">
        <f t="shared" si="4"/>
        <v>2.7254619173267328E-2</v>
      </c>
      <c r="L16" s="65"/>
      <c r="M16" s="106">
        <f t="shared" si="0"/>
        <v>163527.71503960397</v>
      </c>
      <c r="N16" s="135">
        <v>1306</v>
      </c>
      <c r="O16" s="12"/>
      <c r="P16" s="13">
        <f t="shared" si="1"/>
        <v>0</v>
      </c>
      <c r="Q16" s="106">
        <f t="shared" si="5"/>
        <v>0</v>
      </c>
      <c r="R16" s="18" t="s">
        <v>57</v>
      </c>
      <c r="S16" s="103">
        <f t="shared" si="2"/>
        <v>163527.71503960397</v>
      </c>
      <c r="T16" s="14">
        <v>565500</v>
      </c>
      <c r="U16" s="15" t="e">
        <f>(#REF!/(T16/100))/100</f>
        <v>#REF!</v>
      </c>
      <c r="V16" s="16">
        <v>555500</v>
      </c>
      <c r="W16" s="17" t="e">
        <f>(#REF!/(V16/100))/100</f>
        <v>#REF!</v>
      </c>
      <c r="X16" s="132">
        <v>163500</v>
      </c>
      <c r="Y16" s="8"/>
    </row>
    <row r="17" spans="1:25" s="9" customFormat="1">
      <c r="A17" s="111" t="s">
        <v>34</v>
      </c>
      <c r="B17" s="128">
        <v>23447</v>
      </c>
      <c r="C17" s="128">
        <v>3646</v>
      </c>
      <c r="D17" s="128">
        <v>4197</v>
      </c>
      <c r="E17" s="115">
        <v>650</v>
      </c>
      <c r="F17" s="116">
        <v>950</v>
      </c>
      <c r="G17" s="117">
        <v>70</v>
      </c>
      <c r="H17" s="116">
        <v>60</v>
      </c>
      <c r="I17" s="122">
        <v>500000</v>
      </c>
      <c r="J17" s="10">
        <f t="shared" si="3"/>
        <v>2125.5</v>
      </c>
      <c r="K17" s="11">
        <f t="shared" si="4"/>
        <v>1.6991468452187141E-2</v>
      </c>
      <c r="L17" s="65"/>
      <c r="M17" s="106">
        <f t="shared" si="0"/>
        <v>101948.81071312285</v>
      </c>
      <c r="N17" s="135">
        <v>550</v>
      </c>
      <c r="O17" s="12">
        <f>(D17*$L$38+N17*$L$39)/100</f>
        <v>2008.8</v>
      </c>
      <c r="P17" s="13">
        <f t="shared" si="1"/>
        <v>3.5798808132074936E-2</v>
      </c>
      <c r="Q17" s="106">
        <f t="shared" si="5"/>
        <v>71597.616264149867</v>
      </c>
      <c r="R17" s="18" t="s">
        <v>19</v>
      </c>
      <c r="S17" s="103">
        <f t="shared" si="2"/>
        <v>173546.42697727273</v>
      </c>
      <c r="T17" s="14">
        <v>339100</v>
      </c>
      <c r="U17" s="15" t="e">
        <f>(#REF!/(T17/100))/100</f>
        <v>#REF!</v>
      </c>
      <c r="V17" s="16">
        <v>291600</v>
      </c>
      <c r="W17" s="17" t="e">
        <f>(#REF!/(V17/100))/100</f>
        <v>#REF!</v>
      </c>
      <c r="X17" s="132">
        <v>173500</v>
      </c>
      <c r="Y17" s="8"/>
    </row>
    <row r="18" spans="1:25" s="9" customFormat="1">
      <c r="A18" s="111" t="s">
        <v>35</v>
      </c>
      <c r="B18" s="128">
        <v>31039</v>
      </c>
      <c r="C18" s="128">
        <v>3366</v>
      </c>
      <c r="D18" s="128">
        <v>4879</v>
      </c>
      <c r="E18" s="115">
        <v>543</v>
      </c>
      <c r="F18" s="116">
        <v>1122</v>
      </c>
      <c r="G18" s="117">
        <v>40</v>
      </c>
      <c r="H18" s="116">
        <v>39</v>
      </c>
      <c r="I18" s="130">
        <v>500000</v>
      </c>
      <c r="J18" s="10">
        <f t="shared" si="3"/>
        <v>1973.63</v>
      </c>
      <c r="K18" s="11">
        <f t="shared" si="4"/>
        <v>1.5777403849113202E-2</v>
      </c>
      <c r="L18" s="65"/>
      <c r="M18" s="106">
        <f t="shared" si="0"/>
        <v>94664.423094679209</v>
      </c>
      <c r="N18" s="135">
        <v>279</v>
      </c>
      <c r="O18" s="12">
        <f>(D18*$L$38+N18*$L$39)/100</f>
        <v>2119</v>
      </c>
      <c r="P18" s="13">
        <f t="shared" si="1"/>
        <v>3.776268141769553E-2</v>
      </c>
      <c r="Q18" s="106">
        <f t="shared" si="5"/>
        <v>75525.362835391061</v>
      </c>
      <c r="R18" s="18" t="s">
        <v>19</v>
      </c>
      <c r="S18" s="103">
        <f t="shared" si="2"/>
        <v>170189.78593007027</v>
      </c>
      <c r="T18" s="14">
        <v>350600</v>
      </c>
      <c r="U18" s="15" t="e">
        <f>(#REF!/(T18/100))/100</f>
        <v>#REF!</v>
      </c>
      <c r="V18" s="16">
        <v>167000</v>
      </c>
      <c r="W18" s="17" t="e">
        <f>(#REF!/(V18/100))/100</f>
        <v>#REF!</v>
      </c>
      <c r="X18" s="132">
        <v>170200</v>
      </c>
      <c r="Y18" s="8"/>
    </row>
    <row r="19" spans="1:25" s="9" customFormat="1">
      <c r="A19" s="111" t="s">
        <v>36</v>
      </c>
      <c r="B19" s="125">
        <v>27979</v>
      </c>
      <c r="C19" s="125">
        <v>3214</v>
      </c>
      <c r="D19" s="125">
        <v>4837</v>
      </c>
      <c r="E19" s="115">
        <v>335</v>
      </c>
      <c r="F19" s="116">
        <v>754</v>
      </c>
      <c r="G19" s="117">
        <v>39</v>
      </c>
      <c r="H19" s="118">
        <v>43</v>
      </c>
      <c r="I19" s="130">
        <v>400000</v>
      </c>
      <c r="J19" s="10">
        <f t="shared" si="3"/>
        <v>1795.38</v>
      </c>
      <c r="K19" s="11">
        <f t="shared" si="4"/>
        <v>1.4352454777552459E-2</v>
      </c>
      <c r="L19" s="65"/>
      <c r="M19" s="106">
        <f t="shared" si="0"/>
        <v>86114.728665314746</v>
      </c>
      <c r="N19" s="135">
        <v>735</v>
      </c>
      <c r="O19" s="12"/>
      <c r="P19" s="13">
        <f t="shared" si="1"/>
        <v>0</v>
      </c>
      <c r="Q19" s="106">
        <f t="shared" si="5"/>
        <v>0</v>
      </c>
      <c r="R19" s="18" t="s">
        <v>57</v>
      </c>
      <c r="S19" s="103">
        <f t="shared" si="2"/>
        <v>86114.728665314746</v>
      </c>
      <c r="T19" s="14">
        <v>328700</v>
      </c>
      <c r="U19" s="15" t="e">
        <f>(#REF!/(T19/100))/100</f>
        <v>#REF!</v>
      </c>
      <c r="V19" s="16">
        <v>304200</v>
      </c>
      <c r="W19" s="17" t="e">
        <f>(#REF!/(V19/100))/100</f>
        <v>#REF!</v>
      </c>
      <c r="X19" s="132">
        <v>86100</v>
      </c>
      <c r="Y19" s="8"/>
    </row>
    <row r="20" spans="1:25" s="9" customFormat="1">
      <c r="A20" s="111" t="s">
        <v>37</v>
      </c>
      <c r="B20" s="128">
        <v>13106</v>
      </c>
      <c r="C20" s="128">
        <v>1750</v>
      </c>
      <c r="D20" s="128">
        <v>2553</v>
      </c>
      <c r="E20" s="115">
        <v>177</v>
      </c>
      <c r="F20" s="116">
        <v>356</v>
      </c>
      <c r="G20" s="117">
        <v>2</v>
      </c>
      <c r="H20" s="118">
        <v>28</v>
      </c>
      <c r="I20" s="130">
        <v>300000</v>
      </c>
      <c r="J20" s="10">
        <f t="shared" si="3"/>
        <v>968.78</v>
      </c>
      <c r="K20" s="11">
        <f t="shared" si="4"/>
        <v>7.7445282555209868E-3</v>
      </c>
      <c r="L20" s="65"/>
      <c r="M20" s="106">
        <f t="shared" si="0"/>
        <v>46467.169533125918</v>
      </c>
      <c r="N20" s="135">
        <v>161</v>
      </c>
      <c r="O20" s="12"/>
      <c r="P20" s="13">
        <f t="shared" si="1"/>
        <v>0</v>
      </c>
      <c r="Q20" s="106">
        <f t="shared" si="5"/>
        <v>0</v>
      </c>
      <c r="R20" s="18" t="s">
        <v>57</v>
      </c>
      <c r="S20" s="103">
        <f t="shared" si="2"/>
        <v>46467.169533125918</v>
      </c>
      <c r="T20" s="14">
        <v>179700</v>
      </c>
      <c r="U20" s="15" t="e">
        <f>(#REF!/(T20/100))/100</f>
        <v>#REF!</v>
      </c>
      <c r="V20" s="16">
        <v>169700</v>
      </c>
      <c r="W20" s="17" t="e">
        <f>(#REF!/(V20/100))/100</f>
        <v>#REF!</v>
      </c>
      <c r="X20" s="132">
        <v>46500</v>
      </c>
      <c r="Y20" s="8"/>
    </row>
    <row r="21" spans="1:25" s="9" customFormat="1">
      <c r="A21" s="111" t="s">
        <v>38</v>
      </c>
      <c r="B21" s="125">
        <v>15308</v>
      </c>
      <c r="C21" s="125">
        <v>2031</v>
      </c>
      <c r="D21" s="125">
        <v>2705</v>
      </c>
      <c r="E21" s="115">
        <v>225</v>
      </c>
      <c r="F21" s="119">
        <v>780</v>
      </c>
      <c r="G21" s="117">
        <v>10</v>
      </c>
      <c r="H21" s="119">
        <v>13</v>
      </c>
      <c r="I21" s="122">
        <v>3600000</v>
      </c>
      <c r="J21" s="10">
        <f t="shared" si="3"/>
        <v>1173.25</v>
      </c>
      <c r="K21" s="11">
        <f t="shared" si="4"/>
        <v>9.3790827388984064E-3</v>
      </c>
      <c r="L21" s="65"/>
      <c r="M21" s="106">
        <f t="shared" si="0"/>
        <v>56274.496433390435</v>
      </c>
      <c r="N21" s="135">
        <v>249</v>
      </c>
      <c r="O21" s="12">
        <f>(D21*$L$38+N21*$L$39)/100</f>
        <v>1231.4000000000001</v>
      </c>
      <c r="P21" s="13">
        <f t="shared" si="1"/>
        <v>2.1944769182515471E-2</v>
      </c>
      <c r="Q21" s="106">
        <f t="shared" si="5"/>
        <v>43889.538365030945</v>
      </c>
      <c r="R21" s="18" t="s">
        <v>19</v>
      </c>
      <c r="S21" s="103">
        <f t="shared" si="2"/>
        <v>100164.03479842137</v>
      </c>
      <c r="T21" s="14">
        <v>211400</v>
      </c>
      <c r="U21" s="15" t="e">
        <f>(#REF!/(T21/100))/100</f>
        <v>#REF!</v>
      </c>
      <c r="V21" s="16">
        <v>211400</v>
      </c>
      <c r="W21" s="17" t="e">
        <f>(#REF!/(V21/100))/100</f>
        <v>#REF!</v>
      </c>
      <c r="X21" s="132">
        <v>100200</v>
      </c>
      <c r="Y21" s="8"/>
    </row>
    <row r="22" spans="1:25" s="9" customFormat="1">
      <c r="A22" s="111" t="s">
        <v>39</v>
      </c>
      <c r="B22" s="128">
        <v>18386</v>
      </c>
      <c r="C22" s="128">
        <v>2339</v>
      </c>
      <c r="D22" s="128">
        <v>3676</v>
      </c>
      <c r="E22" s="115">
        <v>233</v>
      </c>
      <c r="F22" s="116">
        <v>505</v>
      </c>
      <c r="G22" s="117">
        <v>30</v>
      </c>
      <c r="H22" s="116">
        <v>22</v>
      </c>
      <c r="I22" s="130">
        <v>200000</v>
      </c>
      <c r="J22" s="10">
        <f t="shared" si="3"/>
        <v>1297.94</v>
      </c>
      <c r="K22" s="11">
        <f t="shared" si="4"/>
        <v>1.0375867590134922E-2</v>
      </c>
      <c r="L22" s="65"/>
      <c r="M22" s="106">
        <f t="shared" si="0"/>
        <v>62255.205540809533</v>
      </c>
      <c r="N22" s="135">
        <v>201</v>
      </c>
      <c r="O22" s="12">
        <f>(D22*$L$38+N22*$L$39)/100</f>
        <v>1591</v>
      </c>
      <c r="P22" s="13">
        <f t="shared" si="1"/>
        <v>2.8353197798751107E-2</v>
      </c>
      <c r="Q22" s="106">
        <f t="shared" si="5"/>
        <v>56706.395597502211</v>
      </c>
      <c r="R22" s="18" t="s">
        <v>19</v>
      </c>
      <c r="S22" s="103">
        <f t="shared" si="2"/>
        <v>118961.60113831174</v>
      </c>
      <c r="T22" s="14">
        <v>245400</v>
      </c>
      <c r="U22" s="15" t="e">
        <f>(#REF!/(T22/100))/100</f>
        <v>#REF!</v>
      </c>
      <c r="V22" s="16">
        <v>245400</v>
      </c>
      <c r="W22" s="17" t="e">
        <f>(#REF!/(V22/100))/100</f>
        <v>#REF!</v>
      </c>
      <c r="X22" s="132">
        <v>119000</v>
      </c>
      <c r="Y22" s="8"/>
    </row>
    <row r="23" spans="1:25" s="9" customFormat="1">
      <c r="A23" s="111" t="s">
        <v>40</v>
      </c>
      <c r="B23" s="128">
        <v>13611</v>
      </c>
      <c r="C23" s="128">
        <v>1523</v>
      </c>
      <c r="D23" s="128">
        <v>2999</v>
      </c>
      <c r="E23" s="115">
        <v>220</v>
      </c>
      <c r="F23" s="116">
        <v>331</v>
      </c>
      <c r="G23" s="117">
        <v>3</v>
      </c>
      <c r="H23" s="116">
        <v>27</v>
      </c>
      <c r="I23" s="130">
        <v>1136000</v>
      </c>
      <c r="J23" s="10">
        <f t="shared" si="3"/>
        <v>864.32</v>
      </c>
      <c r="K23" s="11">
        <f t="shared" si="4"/>
        <v>6.9094641320133566E-3</v>
      </c>
      <c r="L23" s="65"/>
      <c r="M23" s="106">
        <f t="shared" si="0"/>
        <v>41456.784792080136</v>
      </c>
      <c r="N23" s="136">
        <v>256</v>
      </c>
      <c r="O23" s="12"/>
      <c r="P23" s="13">
        <f t="shared" si="1"/>
        <v>0</v>
      </c>
      <c r="Q23" s="106">
        <f t="shared" si="5"/>
        <v>0</v>
      </c>
      <c r="R23" s="18" t="s">
        <v>57</v>
      </c>
      <c r="S23" s="103">
        <f t="shared" si="2"/>
        <v>41456.784792080136</v>
      </c>
      <c r="T23" s="14">
        <v>174700</v>
      </c>
      <c r="U23" s="15" t="e">
        <f>(#REF!/(T23/100))/100</f>
        <v>#REF!</v>
      </c>
      <c r="V23" s="16">
        <v>174700</v>
      </c>
      <c r="W23" s="17" t="e">
        <f>(#REF!/(V23/100))/100</f>
        <v>#REF!</v>
      </c>
      <c r="X23" s="132">
        <v>41500</v>
      </c>
      <c r="Y23" s="8"/>
    </row>
    <row r="24" spans="1:25" s="29" customFormat="1" ht="11.25">
      <c r="A24" s="120" t="s">
        <v>41</v>
      </c>
      <c r="B24" s="129">
        <f>SUM(B2:B23)</f>
        <v>1297701</v>
      </c>
      <c r="C24" s="129">
        <f>SUM(C2:C23)</f>
        <v>223628</v>
      </c>
      <c r="D24" s="129">
        <f>SUM(D2:D23)</f>
        <v>195913</v>
      </c>
      <c r="E24" s="121"/>
      <c r="F24" s="121"/>
      <c r="G24" s="121"/>
      <c r="H24" s="121"/>
      <c r="I24" s="131">
        <f>SUM(I2:I23)</f>
        <v>31724672</v>
      </c>
      <c r="J24" s="22">
        <f t="shared" ref="J24" si="6">SUM(J2:J23)</f>
        <v>125092.19000000002</v>
      </c>
      <c r="K24" s="11">
        <f t="shared" si="4"/>
        <v>1</v>
      </c>
      <c r="L24" s="66"/>
      <c r="M24" s="107">
        <f t="shared" si="0"/>
        <v>6000000</v>
      </c>
      <c r="N24" s="137">
        <f>SUM(N2:N23)</f>
        <v>38140</v>
      </c>
      <c r="O24" s="23">
        <f>SUM(O2:O23)</f>
        <v>56113.599999999999</v>
      </c>
      <c r="P24" s="24">
        <f>SUM(P2:P23)</f>
        <v>0.99999999999999989</v>
      </c>
      <c r="Q24" s="107">
        <f>SUM(Q2:Q23)</f>
        <v>1999999.9999999998</v>
      </c>
      <c r="R24" s="102"/>
      <c r="S24" s="104">
        <f>SUM(S2:S23)</f>
        <v>7999999.9999999991</v>
      </c>
      <c r="T24" s="25">
        <f>SUM(T2:T23)</f>
        <v>19200000</v>
      </c>
      <c r="U24" s="26"/>
      <c r="V24" s="27">
        <f>SUM(V2:V23)</f>
        <v>13904800</v>
      </c>
      <c r="W24" s="17"/>
      <c r="X24" s="133">
        <f>SUM(X2:X23)</f>
        <v>8000100</v>
      </c>
      <c r="Y24" s="28"/>
    </row>
    <row r="25" spans="1:25" s="29" customFormat="1" ht="11.25">
      <c r="A25" s="30"/>
      <c r="B25" s="31"/>
      <c r="C25" s="31"/>
      <c r="D25" s="31"/>
      <c r="E25" s="31"/>
      <c r="F25" s="31"/>
      <c r="G25" s="31"/>
      <c r="H25" s="31"/>
      <c r="I25" s="31"/>
      <c r="J25" s="32"/>
      <c r="K25" s="33"/>
      <c r="L25" s="34"/>
      <c r="M25" s="34"/>
      <c r="N25" s="35"/>
      <c r="O25" s="35"/>
      <c r="P25" s="35"/>
      <c r="Q25" s="35"/>
      <c r="R25" s="36"/>
      <c r="S25" s="37"/>
      <c r="T25" s="28"/>
      <c r="U25" s="28"/>
      <c r="Y25" s="28"/>
    </row>
    <row r="26" spans="1:25" s="29" customFormat="1" ht="11.25">
      <c r="A26" s="30"/>
      <c r="B26" s="31"/>
      <c r="C26" s="31"/>
      <c r="D26" s="31"/>
      <c r="E26" s="31"/>
      <c r="F26" s="31"/>
      <c r="G26" s="31"/>
      <c r="H26" s="31"/>
      <c r="I26" s="31"/>
      <c r="J26" s="32"/>
      <c r="K26" s="33"/>
      <c r="L26" s="34"/>
      <c r="M26" s="34"/>
      <c r="N26" s="35"/>
      <c r="O26" s="35"/>
      <c r="P26" s="35"/>
      <c r="Q26" s="38"/>
      <c r="R26" s="36"/>
      <c r="S26" s="39"/>
      <c r="T26" s="28"/>
      <c r="U26" s="28"/>
      <c r="Y26" s="28"/>
    </row>
    <row r="27" spans="1:25" s="29" customFormat="1" ht="11.25">
      <c r="A27" s="41"/>
      <c r="B27" s="31"/>
      <c r="C27" s="31"/>
      <c r="D27" s="31"/>
      <c r="E27" s="31"/>
      <c r="F27" s="31"/>
      <c r="G27" s="31"/>
      <c r="H27" s="31"/>
      <c r="I27" s="31"/>
      <c r="J27" s="32"/>
      <c r="K27" s="33"/>
      <c r="L27" s="42"/>
      <c r="M27" s="42"/>
      <c r="N27" s="35"/>
      <c r="O27" s="35"/>
      <c r="P27" s="35"/>
      <c r="Q27" s="35"/>
      <c r="R27" s="36"/>
      <c r="S27" s="39"/>
      <c r="T27" s="28"/>
      <c r="U27" s="28"/>
      <c r="Y27" s="28"/>
    </row>
    <row r="28" spans="1:25" s="9" customFormat="1" ht="11.25">
      <c r="A28" s="9" t="s">
        <v>42</v>
      </c>
      <c r="C28" s="43"/>
      <c r="E28" s="43"/>
      <c r="J28" s="44"/>
      <c r="K28" s="43"/>
      <c r="L28" s="34"/>
      <c r="M28" s="34"/>
      <c r="N28" s="19"/>
      <c r="O28" s="19"/>
      <c r="P28" s="19"/>
      <c r="Q28" s="19"/>
      <c r="R28" s="45"/>
      <c r="S28" s="39"/>
      <c r="T28" s="8"/>
      <c r="U28" s="8"/>
      <c r="Y28" s="8"/>
    </row>
    <row r="29" spans="1:25" s="9" customFormat="1" ht="11.25">
      <c r="A29" s="9" t="s">
        <v>43</v>
      </c>
      <c r="E29" s="43"/>
      <c r="J29" s="44"/>
      <c r="K29" s="43"/>
      <c r="L29" s="34"/>
      <c r="M29" s="34"/>
      <c r="N29" s="20"/>
      <c r="O29" s="20"/>
      <c r="P29" s="20"/>
      <c r="Q29" s="20"/>
      <c r="R29" s="46"/>
      <c r="S29" s="47"/>
    </row>
    <row r="30" spans="1:25" s="9" customFormat="1" ht="11.25">
      <c r="A30" s="9" t="s">
        <v>44</v>
      </c>
      <c r="E30" s="43"/>
      <c r="J30" s="48"/>
      <c r="K30" s="49"/>
      <c r="L30" s="50"/>
      <c r="M30" s="50"/>
      <c r="N30" s="20"/>
      <c r="O30" s="20"/>
      <c r="P30" s="20"/>
      <c r="Q30" s="20"/>
      <c r="R30" s="46"/>
      <c r="S30" s="47"/>
    </row>
    <row r="31" spans="1:25" s="9" customFormat="1" ht="11.25">
      <c r="A31" s="9" t="s">
        <v>45</v>
      </c>
      <c r="E31" s="43"/>
      <c r="J31" s="44"/>
      <c r="K31" s="43"/>
      <c r="L31" s="34"/>
      <c r="M31" s="34"/>
      <c r="N31" s="20"/>
      <c r="O31" s="20"/>
      <c r="P31" s="20"/>
      <c r="Q31" s="20"/>
      <c r="R31" s="46"/>
      <c r="S31" s="47"/>
    </row>
    <row r="32" spans="1:25" s="9" customFormat="1" ht="11.25">
      <c r="E32" s="43"/>
      <c r="J32" s="44"/>
      <c r="K32" s="43"/>
      <c r="L32" s="34"/>
      <c r="M32" s="34"/>
      <c r="N32" s="20"/>
      <c r="O32" s="20"/>
      <c r="P32" s="20"/>
      <c r="Q32" s="20"/>
      <c r="R32" s="46"/>
      <c r="S32" s="47"/>
    </row>
    <row r="33" spans="1:19" s="9" customFormat="1" ht="11.25">
      <c r="E33" s="43"/>
      <c r="J33" s="44"/>
      <c r="K33" s="43"/>
      <c r="L33" s="34"/>
      <c r="M33" s="34"/>
      <c r="N33" s="20"/>
      <c r="O33" s="20"/>
      <c r="P33" s="20"/>
      <c r="Q33" s="20"/>
      <c r="R33" s="46"/>
      <c r="S33" s="47"/>
    </row>
    <row r="34" spans="1:19" s="9" customFormat="1" ht="11.25">
      <c r="E34" s="43"/>
      <c r="J34" s="44"/>
      <c r="K34" s="43"/>
      <c r="L34" s="34"/>
      <c r="M34" s="34"/>
      <c r="N34" s="20"/>
      <c r="O34" s="20"/>
      <c r="P34" s="20"/>
      <c r="Q34" s="20"/>
      <c r="R34" s="46"/>
      <c r="S34" s="47"/>
    </row>
    <row r="35" spans="1:19" s="9" customFormat="1" ht="11.25">
      <c r="E35" s="43"/>
      <c r="G35" s="51"/>
      <c r="H35" s="30"/>
      <c r="J35" s="44"/>
      <c r="K35" s="43"/>
      <c r="L35" s="34"/>
      <c r="M35" s="34"/>
      <c r="N35" s="20"/>
      <c r="O35" s="20"/>
      <c r="P35" s="20"/>
      <c r="Q35" s="20"/>
      <c r="R35" s="46"/>
      <c r="S35" s="47"/>
    </row>
    <row r="36" spans="1:19" s="9" customFormat="1" ht="21" customHeight="1">
      <c r="A36" s="150" t="s">
        <v>46</v>
      </c>
      <c r="B36" s="151"/>
      <c r="C36" s="151"/>
      <c r="D36" s="151"/>
      <c r="E36" s="152"/>
      <c r="F36" s="52" t="s">
        <v>53</v>
      </c>
      <c r="G36" s="67"/>
      <c r="H36" s="68"/>
      <c r="I36" s="69"/>
      <c r="J36" s="69"/>
      <c r="K36" s="77">
        <v>6000000</v>
      </c>
      <c r="L36" s="53" t="s">
        <v>54</v>
      </c>
      <c r="M36" s="78">
        <v>2000000</v>
      </c>
      <c r="N36" s="20"/>
      <c r="O36" s="20"/>
      <c r="P36" s="20"/>
      <c r="Q36" s="20"/>
      <c r="R36" s="46"/>
      <c r="S36" s="47"/>
    </row>
    <row r="37" spans="1:19" s="9" customFormat="1" ht="10.5" customHeight="1">
      <c r="A37" s="54" t="s">
        <v>47</v>
      </c>
      <c r="B37" s="55"/>
      <c r="C37" s="55"/>
      <c r="D37" s="55"/>
      <c r="E37" s="56"/>
      <c r="F37" s="57">
        <v>50</v>
      </c>
      <c r="G37" s="71"/>
      <c r="H37" s="72"/>
      <c r="I37" s="73"/>
      <c r="J37" s="73"/>
      <c r="K37" s="74">
        <f>K44/100*F37</f>
        <v>3000000</v>
      </c>
      <c r="L37" s="4"/>
      <c r="M37" s="79">
        <f>M44/100*L37</f>
        <v>0</v>
      </c>
      <c r="N37" s="20"/>
      <c r="O37" s="20"/>
      <c r="P37" s="20"/>
      <c r="Q37" s="20"/>
      <c r="R37" s="46"/>
      <c r="S37" s="47"/>
    </row>
    <row r="38" spans="1:19" s="9" customFormat="1" ht="11.25" customHeight="1">
      <c r="A38" s="153" t="s">
        <v>48</v>
      </c>
      <c r="B38" s="154"/>
      <c r="C38" s="154"/>
      <c r="D38" s="154"/>
      <c r="E38" s="155"/>
      <c r="F38" s="57"/>
      <c r="G38" s="71"/>
      <c r="H38" s="72"/>
      <c r="I38" s="73"/>
      <c r="J38" s="73"/>
      <c r="K38" s="74">
        <f>K44/100*F38</f>
        <v>0</v>
      </c>
      <c r="L38" s="58">
        <v>40</v>
      </c>
      <c r="M38" s="79">
        <f>M44/100*L38</f>
        <v>800000</v>
      </c>
      <c r="N38" s="20"/>
      <c r="O38" s="20"/>
      <c r="P38" s="20"/>
      <c r="Q38" s="20"/>
      <c r="R38" s="46"/>
      <c r="S38" s="47"/>
    </row>
    <row r="39" spans="1:19" s="9" customFormat="1" ht="11.25">
      <c r="A39" s="59" t="s">
        <v>11</v>
      </c>
      <c r="B39" s="60"/>
      <c r="C39" s="60"/>
      <c r="D39" s="60"/>
      <c r="E39" s="61"/>
      <c r="F39" s="57"/>
      <c r="G39" s="71"/>
      <c r="H39" s="72"/>
      <c r="I39" s="73"/>
      <c r="J39" s="73"/>
      <c r="K39" s="74">
        <f>K44/100*F39</f>
        <v>0</v>
      </c>
      <c r="L39" s="58">
        <v>60</v>
      </c>
      <c r="M39" s="79">
        <f>M44/100*L39</f>
        <v>1200000</v>
      </c>
      <c r="N39" s="20"/>
      <c r="O39" s="20"/>
      <c r="P39" s="20"/>
      <c r="Q39" s="20"/>
      <c r="R39" s="46"/>
      <c r="S39" s="47"/>
    </row>
    <row r="40" spans="1:19" s="9" customFormat="1" ht="11.25" customHeight="1">
      <c r="A40" s="153" t="s">
        <v>49</v>
      </c>
      <c r="B40" s="154"/>
      <c r="C40" s="154"/>
      <c r="D40" s="154"/>
      <c r="E40" s="155"/>
      <c r="F40" s="57">
        <v>28</v>
      </c>
      <c r="G40" s="71"/>
      <c r="H40" s="72"/>
      <c r="I40" s="73"/>
      <c r="J40" s="73"/>
      <c r="K40" s="74">
        <f>K44/100*F40</f>
        <v>1680000</v>
      </c>
      <c r="L40" s="58"/>
      <c r="M40" s="79">
        <f>M47/100*L40</f>
        <v>0</v>
      </c>
      <c r="N40" s="20"/>
      <c r="O40" s="20"/>
      <c r="P40" s="20"/>
      <c r="Q40" s="20"/>
      <c r="R40" s="46"/>
      <c r="S40" s="47"/>
    </row>
    <row r="41" spans="1:19" s="9" customFormat="1" ht="11.25">
      <c r="A41" s="153" t="s">
        <v>50</v>
      </c>
      <c r="B41" s="154"/>
      <c r="C41" s="154"/>
      <c r="D41" s="154"/>
      <c r="E41" s="155"/>
      <c r="F41" s="57">
        <v>5</v>
      </c>
      <c r="G41" s="71"/>
      <c r="H41" s="72"/>
      <c r="I41" s="73"/>
      <c r="J41" s="73"/>
      <c r="K41" s="74">
        <f>K44/100*F41</f>
        <v>300000</v>
      </c>
      <c r="L41" s="58"/>
      <c r="M41" s="79">
        <f>M48/100*L41</f>
        <v>0</v>
      </c>
      <c r="N41" s="20"/>
      <c r="O41" s="20"/>
      <c r="P41" s="20"/>
      <c r="Q41" s="20"/>
      <c r="R41" s="46"/>
      <c r="S41" s="47"/>
    </row>
    <row r="42" spans="1:19" s="9" customFormat="1" ht="11.25">
      <c r="A42" s="153" t="s">
        <v>51</v>
      </c>
      <c r="B42" s="154"/>
      <c r="C42" s="154"/>
      <c r="D42" s="154"/>
      <c r="E42" s="155"/>
      <c r="F42" s="57">
        <v>12</v>
      </c>
      <c r="G42" s="71"/>
      <c r="H42" s="72"/>
      <c r="I42" s="73"/>
      <c r="J42" s="73"/>
      <c r="K42" s="74">
        <f>K44/100*F42</f>
        <v>720000</v>
      </c>
      <c r="L42" s="58"/>
      <c r="M42" s="79">
        <f>M49/100*L42</f>
        <v>0</v>
      </c>
      <c r="N42" s="20"/>
      <c r="O42" s="20"/>
      <c r="P42" s="20"/>
      <c r="Q42" s="20"/>
      <c r="R42" s="46"/>
      <c r="S42" s="47"/>
    </row>
    <row r="43" spans="1:19" s="9" customFormat="1" ht="11.25">
      <c r="A43" s="153" t="s">
        <v>52</v>
      </c>
      <c r="B43" s="154"/>
      <c r="C43" s="154"/>
      <c r="D43" s="154"/>
      <c r="E43" s="155"/>
      <c r="F43" s="57">
        <v>5</v>
      </c>
      <c r="G43" s="71"/>
      <c r="H43" s="72"/>
      <c r="I43" s="73"/>
      <c r="J43" s="73"/>
      <c r="K43" s="74">
        <f>K44/100*F43</f>
        <v>300000</v>
      </c>
      <c r="L43" s="58"/>
      <c r="M43" s="79">
        <f>M50/100*L43</f>
        <v>0</v>
      </c>
      <c r="N43" s="20"/>
      <c r="O43" s="20"/>
      <c r="P43" s="20"/>
      <c r="Q43" s="20"/>
      <c r="R43" s="46"/>
      <c r="S43" s="47"/>
    </row>
    <row r="44" spans="1:19" s="9" customFormat="1" ht="11.25">
      <c r="E44" s="43"/>
      <c r="F44" s="57">
        <f>SUM(F37:F43)</f>
        <v>100</v>
      </c>
      <c r="G44" s="71"/>
      <c r="H44" s="75"/>
      <c r="I44" s="76"/>
      <c r="J44" s="76"/>
      <c r="K44" s="70">
        <v>6000000</v>
      </c>
      <c r="L44" s="58">
        <f>SUM(L37:L43)</f>
        <v>100</v>
      </c>
      <c r="M44" s="80">
        <v>2000000</v>
      </c>
      <c r="N44" s="20"/>
      <c r="O44" s="20"/>
      <c r="P44" s="20"/>
      <c r="Q44" s="20"/>
      <c r="R44" s="46"/>
      <c r="S44" s="47"/>
    </row>
    <row r="45" spans="1:19" s="9" customFormat="1" ht="11.25">
      <c r="E45" s="43"/>
      <c r="F45" s="62"/>
      <c r="G45" s="62"/>
      <c r="I45" s="43"/>
      <c r="J45" s="44"/>
      <c r="K45" s="43"/>
      <c r="L45" s="34"/>
      <c r="M45" s="34"/>
      <c r="N45" s="20"/>
      <c r="O45" s="20"/>
      <c r="P45" s="20"/>
      <c r="Q45" s="20"/>
      <c r="R45" s="46"/>
      <c r="S45" s="47"/>
    </row>
    <row r="46" spans="1:19" s="84" customFormat="1" ht="11.25">
      <c r="A46" s="149"/>
      <c r="B46" s="149"/>
      <c r="C46" s="149"/>
      <c r="D46" s="149"/>
      <c r="E46" s="149"/>
      <c r="F46" s="149"/>
      <c r="G46" s="149"/>
      <c r="J46" s="88"/>
      <c r="K46" s="82"/>
      <c r="L46" s="89"/>
      <c r="M46" s="89"/>
      <c r="N46" s="90"/>
      <c r="O46" s="90"/>
      <c r="P46" s="90"/>
      <c r="Q46" s="90"/>
      <c r="R46" s="91"/>
      <c r="S46" s="92"/>
    </row>
    <row r="47" spans="1:19" s="94" customFormat="1" ht="11.25">
      <c r="A47" s="81"/>
      <c r="B47" s="81"/>
      <c r="C47" s="81"/>
      <c r="D47" s="81"/>
      <c r="E47" s="93"/>
      <c r="F47" s="81"/>
      <c r="G47" s="81"/>
      <c r="I47" s="81"/>
      <c r="J47" s="95"/>
      <c r="K47" s="96"/>
      <c r="L47" s="96"/>
      <c r="M47" s="96"/>
      <c r="N47" s="97"/>
      <c r="O47" s="97"/>
      <c r="P47" s="97"/>
      <c r="Q47" s="97"/>
      <c r="R47" s="98"/>
      <c r="S47" s="99"/>
    </row>
    <row r="48" spans="1:19" s="84" customFormat="1" ht="11.25">
      <c r="B48" s="82"/>
      <c r="C48" s="83"/>
      <c r="D48" s="83"/>
      <c r="F48" s="82"/>
      <c r="G48" s="82"/>
      <c r="I48" s="83"/>
      <c r="J48" s="88"/>
      <c r="K48" s="89"/>
      <c r="L48" s="89"/>
      <c r="M48" s="89"/>
      <c r="N48" s="90"/>
      <c r="O48" s="90"/>
      <c r="P48" s="90"/>
      <c r="Q48" s="90"/>
      <c r="R48" s="91"/>
      <c r="S48" s="92"/>
    </row>
    <row r="49" spans="2:19" s="84" customFormat="1" ht="11.25">
      <c r="B49" s="82"/>
      <c r="C49" s="83"/>
      <c r="D49" s="83"/>
      <c r="F49" s="82"/>
      <c r="G49" s="82"/>
      <c r="I49" s="83"/>
      <c r="J49" s="88"/>
      <c r="K49" s="89"/>
      <c r="L49" s="89"/>
      <c r="M49" s="89"/>
      <c r="N49" s="90"/>
      <c r="O49" s="90"/>
      <c r="P49" s="90"/>
      <c r="Q49" s="90"/>
      <c r="R49" s="91"/>
      <c r="S49" s="92"/>
    </row>
    <row r="50" spans="2:19" s="84" customFormat="1" ht="11.25">
      <c r="B50" s="82"/>
      <c r="C50" s="83"/>
      <c r="D50" s="83"/>
      <c r="F50" s="82"/>
      <c r="G50" s="82"/>
      <c r="I50" s="83"/>
      <c r="J50" s="88"/>
      <c r="K50" s="89"/>
      <c r="L50" s="89"/>
      <c r="M50" s="89"/>
      <c r="N50" s="90"/>
      <c r="O50" s="90"/>
      <c r="P50" s="90"/>
      <c r="Q50" s="90"/>
      <c r="R50" s="91"/>
      <c r="S50" s="92"/>
    </row>
    <row r="51" spans="2:19" s="84" customFormat="1" ht="11.25">
      <c r="B51" s="82"/>
      <c r="C51" s="83"/>
      <c r="D51" s="83"/>
      <c r="F51" s="82"/>
      <c r="G51" s="82"/>
      <c r="I51" s="83"/>
      <c r="J51" s="88"/>
      <c r="K51" s="89"/>
      <c r="L51" s="89"/>
      <c r="M51" s="89"/>
      <c r="N51" s="90"/>
      <c r="O51" s="90"/>
      <c r="P51" s="90"/>
      <c r="Q51" s="90"/>
      <c r="R51" s="91"/>
      <c r="S51" s="92"/>
    </row>
    <row r="52" spans="2:19" s="84" customFormat="1" ht="11.25">
      <c r="B52" s="82"/>
      <c r="C52" s="83"/>
      <c r="D52" s="83"/>
      <c r="F52" s="82"/>
      <c r="G52" s="82"/>
      <c r="I52" s="83"/>
      <c r="J52" s="82"/>
      <c r="K52" s="89"/>
      <c r="L52" s="89"/>
      <c r="M52" s="89"/>
      <c r="N52" s="90"/>
      <c r="O52" s="90"/>
      <c r="P52" s="90"/>
      <c r="Q52" s="90"/>
      <c r="R52" s="91"/>
      <c r="S52" s="92"/>
    </row>
    <row r="53" spans="2:19" s="84" customFormat="1" ht="11.25">
      <c r="B53" s="82"/>
      <c r="C53" s="83"/>
      <c r="D53" s="83"/>
      <c r="F53" s="82"/>
      <c r="G53" s="82"/>
      <c r="I53" s="83"/>
      <c r="J53" s="82"/>
      <c r="K53" s="89"/>
      <c r="L53" s="89"/>
      <c r="M53" s="89"/>
      <c r="N53" s="90"/>
      <c r="O53" s="90"/>
      <c r="P53" s="90"/>
      <c r="Q53" s="90"/>
      <c r="R53" s="91"/>
      <c r="S53" s="92"/>
    </row>
    <row r="54" spans="2:19" s="84" customFormat="1" ht="11.25">
      <c r="B54" s="82"/>
      <c r="C54" s="83"/>
      <c r="D54" s="83"/>
      <c r="F54" s="82"/>
      <c r="G54" s="82"/>
      <c r="I54" s="83"/>
      <c r="J54" s="82"/>
      <c r="K54" s="89"/>
      <c r="L54" s="89"/>
      <c r="M54" s="89"/>
      <c r="N54" s="90"/>
      <c r="O54" s="90"/>
      <c r="P54" s="90"/>
      <c r="Q54" s="90"/>
      <c r="R54" s="91"/>
      <c r="S54" s="92"/>
    </row>
    <row r="55" spans="2:19" s="84" customFormat="1" ht="11.25">
      <c r="B55" s="82"/>
      <c r="C55" s="83"/>
      <c r="D55" s="83"/>
      <c r="F55" s="82"/>
      <c r="G55" s="82"/>
      <c r="I55" s="83"/>
      <c r="J55" s="82"/>
      <c r="K55" s="89"/>
      <c r="L55" s="89"/>
      <c r="M55" s="89"/>
      <c r="N55" s="90"/>
      <c r="O55" s="90"/>
      <c r="P55" s="90"/>
      <c r="Q55" s="90"/>
      <c r="R55" s="91"/>
      <c r="S55" s="92"/>
    </row>
    <row r="56" spans="2:19" s="84" customFormat="1" ht="11.25">
      <c r="B56" s="82"/>
      <c r="C56" s="83"/>
      <c r="D56" s="83"/>
      <c r="F56" s="82"/>
      <c r="G56" s="82"/>
      <c r="I56" s="83"/>
      <c r="J56" s="82"/>
      <c r="K56" s="89"/>
      <c r="L56" s="89"/>
      <c r="M56" s="89"/>
      <c r="N56" s="90"/>
      <c r="O56" s="90"/>
      <c r="P56" s="90"/>
      <c r="Q56" s="90"/>
      <c r="R56" s="91"/>
      <c r="S56" s="92"/>
    </row>
    <row r="57" spans="2:19" s="84" customFormat="1" ht="11.25">
      <c r="B57" s="82"/>
      <c r="C57" s="83"/>
      <c r="D57" s="83"/>
      <c r="F57" s="82"/>
      <c r="G57" s="82"/>
      <c r="I57" s="83"/>
      <c r="J57" s="82"/>
      <c r="K57" s="89"/>
      <c r="L57" s="89"/>
      <c r="M57" s="89"/>
      <c r="N57" s="90"/>
      <c r="O57" s="90"/>
      <c r="P57" s="90"/>
      <c r="Q57" s="90"/>
      <c r="R57" s="91"/>
      <c r="S57" s="92"/>
    </row>
    <row r="58" spans="2:19" s="84" customFormat="1" ht="11.25">
      <c r="B58" s="82"/>
      <c r="C58" s="83"/>
      <c r="D58" s="83"/>
      <c r="F58" s="82"/>
      <c r="G58" s="82"/>
      <c r="I58" s="83"/>
      <c r="J58" s="82"/>
      <c r="K58" s="89"/>
      <c r="L58" s="89"/>
      <c r="M58" s="89"/>
      <c r="N58" s="90"/>
      <c r="O58" s="90"/>
      <c r="P58" s="90"/>
      <c r="Q58" s="90"/>
      <c r="R58" s="91"/>
      <c r="S58" s="92"/>
    </row>
    <row r="59" spans="2:19" s="84" customFormat="1" ht="11.25">
      <c r="B59" s="82"/>
      <c r="C59" s="83"/>
      <c r="D59" s="83"/>
      <c r="F59" s="82"/>
      <c r="G59" s="82"/>
      <c r="I59" s="83"/>
      <c r="J59" s="82"/>
      <c r="K59" s="89"/>
      <c r="L59" s="89"/>
      <c r="M59" s="89"/>
      <c r="N59" s="90"/>
      <c r="O59" s="90"/>
      <c r="P59" s="90"/>
      <c r="Q59" s="90"/>
      <c r="R59" s="91"/>
      <c r="S59" s="92"/>
    </row>
    <row r="60" spans="2:19" s="84" customFormat="1" ht="11.25">
      <c r="B60" s="82"/>
      <c r="C60" s="83"/>
      <c r="D60" s="83"/>
      <c r="F60" s="82"/>
      <c r="G60" s="82"/>
      <c r="I60" s="83"/>
      <c r="J60" s="82"/>
      <c r="K60" s="89"/>
      <c r="L60" s="89"/>
      <c r="M60" s="89"/>
      <c r="N60" s="90"/>
      <c r="O60" s="90"/>
      <c r="P60" s="90"/>
      <c r="Q60" s="90"/>
      <c r="R60" s="91"/>
      <c r="S60" s="92"/>
    </row>
    <row r="61" spans="2:19" s="84" customFormat="1" ht="11.25">
      <c r="B61" s="82"/>
      <c r="C61" s="83"/>
      <c r="D61" s="83"/>
      <c r="F61" s="82"/>
      <c r="G61" s="82"/>
      <c r="I61" s="83"/>
      <c r="J61" s="82"/>
      <c r="K61" s="89"/>
      <c r="L61" s="89"/>
      <c r="M61" s="89"/>
      <c r="N61" s="90"/>
      <c r="O61" s="90"/>
      <c r="P61" s="90"/>
      <c r="Q61" s="90"/>
      <c r="R61" s="91"/>
      <c r="S61" s="92"/>
    </row>
    <row r="62" spans="2:19" s="84" customFormat="1" ht="11.25">
      <c r="B62" s="82"/>
      <c r="C62" s="83"/>
      <c r="D62" s="83"/>
      <c r="F62" s="82"/>
      <c r="G62" s="82"/>
      <c r="I62" s="83"/>
      <c r="J62" s="82"/>
      <c r="K62" s="89"/>
      <c r="L62" s="89"/>
      <c r="M62" s="89"/>
      <c r="N62" s="90"/>
      <c r="O62" s="90"/>
      <c r="P62" s="90"/>
      <c r="Q62" s="90"/>
      <c r="R62" s="91"/>
      <c r="S62" s="92"/>
    </row>
    <row r="63" spans="2:19" s="84" customFormat="1" ht="11.25">
      <c r="B63" s="82"/>
      <c r="C63" s="83"/>
      <c r="D63" s="83"/>
      <c r="F63" s="82"/>
      <c r="G63" s="82"/>
      <c r="I63" s="83"/>
      <c r="J63" s="82"/>
      <c r="K63" s="89"/>
      <c r="L63" s="89"/>
      <c r="M63" s="89"/>
      <c r="N63" s="90"/>
      <c r="O63" s="90"/>
      <c r="P63" s="90"/>
      <c r="Q63" s="90"/>
      <c r="R63" s="91"/>
      <c r="S63" s="92"/>
    </row>
    <row r="64" spans="2:19" s="84" customFormat="1" ht="11.25">
      <c r="B64" s="82"/>
      <c r="C64" s="83"/>
      <c r="D64" s="83"/>
      <c r="F64" s="82"/>
      <c r="G64" s="82"/>
      <c r="I64" s="83"/>
      <c r="J64" s="82"/>
      <c r="K64" s="89"/>
      <c r="L64" s="89"/>
      <c r="M64" s="89"/>
      <c r="N64" s="90"/>
      <c r="O64" s="90"/>
      <c r="P64" s="90"/>
      <c r="Q64" s="90"/>
      <c r="R64" s="91"/>
      <c r="S64" s="92"/>
    </row>
    <row r="65" spans="1:19" s="84" customFormat="1" ht="11.25">
      <c r="B65" s="82"/>
      <c r="C65" s="83"/>
      <c r="D65" s="83"/>
      <c r="F65" s="82"/>
      <c r="G65" s="82"/>
      <c r="I65" s="83"/>
      <c r="J65" s="82"/>
      <c r="K65" s="89"/>
      <c r="L65" s="89"/>
      <c r="M65" s="89"/>
      <c r="N65" s="90"/>
      <c r="O65" s="90"/>
      <c r="P65" s="90"/>
      <c r="Q65" s="90"/>
      <c r="R65" s="91"/>
      <c r="S65" s="92"/>
    </row>
    <row r="66" spans="1:19" s="84" customFormat="1" ht="11.25">
      <c r="B66" s="82"/>
      <c r="C66" s="83"/>
      <c r="D66" s="83"/>
      <c r="F66" s="82"/>
      <c r="G66" s="82"/>
      <c r="I66" s="83"/>
      <c r="J66" s="82"/>
      <c r="K66" s="89"/>
      <c r="L66" s="89"/>
      <c r="M66" s="89"/>
      <c r="N66" s="90"/>
      <c r="O66" s="90"/>
      <c r="P66" s="90"/>
      <c r="Q66" s="90"/>
      <c r="R66" s="91"/>
      <c r="S66" s="92"/>
    </row>
    <row r="67" spans="1:19" s="84" customFormat="1" ht="11.25">
      <c r="B67" s="82"/>
      <c r="C67" s="83"/>
      <c r="D67" s="83"/>
      <c r="F67" s="82"/>
      <c r="G67" s="82"/>
      <c r="I67" s="83"/>
      <c r="J67" s="82"/>
      <c r="K67" s="89"/>
      <c r="L67" s="89"/>
      <c r="M67" s="89"/>
      <c r="N67" s="90"/>
      <c r="O67" s="90"/>
      <c r="P67" s="90"/>
      <c r="Q67" s="90"/>
      <c r="R67" s="91"/>
      <c r="S67" s="92"/>
    </row>
    <row r="68" spans="1:19" s="84" customFormat="1" ht="11.25">
      <c r="B68" s="82"/>
      <c r="C68" s="83"/>
      <c r="D68" s="83"/>
      <c r="F68" s="82"/>
      <c r="G68" s="82"/>
      <c r="I68" s="83"/>
      <c r="J68" s="82"/>
      <c r="K68" s="89"/>
      <c r="L68" s="89"/>
      <c r="M68" s="89"/>
      <c r="N68" s="90"/>
      <c r="O68" s="90"/>
      <c r="P68" s="90"/>
      <c r="Q68" s="90"/>
      <c r="R68" s="91"/>
      <c r="S68" s="92"/>
    </row>
    <row r="69" spans="1:19" s="84" customFormat="1" ht="11.25">
      <c r="B69" s="82"/>
      <c r="C69" s="83"/>
      <c r="D69" s="83"/>
      <c r="F69" s="82"/>
      <c r="G69" s="82"/>
      <c r="I69" s="83"/>
      <c r="J69" s="82"/>
      <c r="K69" s="89"/>
      <c r="L69" s="89"/>
      <c r="M69" s="89"/>
      <c r="N69" s="90"/>
      <c r="O69" s="90"/>
      <c r="P69" s="90"/>
      <c r="Q69" s="90"/>
      <c r="R69" s="91"/>
      <c r="S69" s="92"/>
    </row>
    <row r="70" spans="1:19" s="84" customFormat="1" ht="11.25">
      <c r="A70" s="100"/>
      <c r="B70" s="82"/>
      <c r="C70" s="85"/>
      <c r="D70" s="101"/>
      <c r="I70" s="85"/>
      <c r="J70" s="82"/>
      <c r="K70" s="82"/>
      <c r="L70" s="89"/>
      <c r="M70" s="89"/>
      <c r="N70" s="90"/>
      <c r="O70" s="90"/>
      <c r="P70" s="90"/>
      <c r="Q70" s="90"/>
      <c r="R70" s="91"/>
      <c r="S70" s="92"/>
    </row>
    <row r="71" spans="1:19" s="9" customFormat="1" ht="11.25">
      <c r="A71" s="86"/>
      <c r="B71" s="30"/>
      <c r="C71" s="87"/>
      <c r="D71" s="40"/>
      <c r="J71" s="43"/>
      <c r="K71" s="43"/>
      <c r="L71" s="34"/>
      <c r="M71" s="34"/>
      <c r="N71" s="20"/>
      <c r="O71" s="20"/>
      <c r="P71" s="20"/>
      <c r="Q71" s="20"/>
      <c r="R71" s="46"/>
      <c r="S71" s="47"/>
    </row>
  </sheetData>
  <mergeCells count="7">
    <mergeCell ref="A46:G46"/>
    <mergeCell ref="A36:E36"/>
    <mergeCell ref="A38:E38"/>
    <mergeCell ref="A40:E40"/>
    <mergeCell ref="A41:E41"/>
    <mergeCell ref="A42:E42"/>
    <mergeCell ref="A43:E43"/>
  </mergeCells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modelace nzdm+peč</vt:lpstr>
      <vt:lpstr>List1</vt:lpstr>
      <vt:lpstr>List2</vt:lpstr>
      <vt:lpstr>List3</vt:lpstr>
    </vt:vector>
  </TitlesOfParts>
  <Company>MHMP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m000xz000180</dc:creator>
  <cp:lastModifiedBy>m000xz002200</cp:lastModifiedBy>
  <cp:lastPrinted>2012-05-08T20:09:22Z</cp:lastPrinted>
  <dcterms:created xsi:type="dcterms:W3CDTF">2011-03-11T10:39:12Z</dcterms:created>
  <dcterms:modified xsi:type="dcterms:W3CDTF">2012-05-16T17:13:01Z</dcterms:modified>
</cp:coreProperties>
</file>